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65" windowWidth="14790" windowHeight="89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'Arkusz1'!$A$1:$E$737</definedName>
  </definedNames>
  <calcPr fullCalcOnLoad="1"/>
</workbook>
</file>

<file path=xl/sharedStrings.xml><?xml version="1.0" encoding="utf-8"?>
<sst xmlns="http://schemas.openxmlformats.org/spreadsheetml/2006/main" count="1282" uniqueCount="530">
  <si>
    <t>wynagrodzenia bezosobowe - umowy zlecenia za obsługę świadczeń rodzinnych</t>
  </si>
  <si>
    <t>Zasiłki i pomoc w naturze oraz składki na ubezpieczenia emerytalne i rentowe</t>
  </si>
  <si>
    <t>wypłata zasiłków stałych, składki na ubezpieczenia społeczne odprowadzane od osób sprawujących opiekę nad chorym członkiem rodziny</t>
  </si>
  <si>
    <t>opłaty za usługi dostępu do sieci Internet</t>
  </si>
  <si>
    <t>zapłata podatku od nieruchomości</t>
  </si>
  <si>
    <t>dożywianie dzieci w szkołach -posiłki dla potrzebujących,zasiłki celowe</t>
  </si>
  <si>
    <t>90004-</t>
  </si>
  <si>
    <t>Utrzymanie zieleni w miastach i gminach</t>
  </si>
  <si>
    <t>dotacja dla Zakładu Usług Komunalnych na wykonywanie porządków na terenie gminy poza terenami objętymi zleceniem</t>
  </si>
  <si>
    <t>utrzymanie czystości i porządku na terenach gminnych</t>
  </si>
  <si>
    <t>- przęsła ogrodzeniowe placu zabaw na Osiedlu Sady - inwestycja</t>
  </si>
  <si>
    <t>- montaż ławek parkowych i koszy,naprawa zniszczonych urządzeń zabawowych</t>
  </si>
  <si>
    <t>- zakup  materiałów niezbędnych do wykonania ławek parkowych oraz urządzeń zabawowych, zakup farb  na konserwację poręczy przy zejściach, ogrodzeń, zakup kwiatów na rabaty oraz trawy</t>
  </si>
  <si>
    <t>- ogrodzenie placu zabaw na Osiedlu Na Skarpie w rejonie bloków Nr 15 i 16 - inwestycja</t>
  </si>
  <si>
    <t>utrzymanie schroniska:zakup karmy dla zwierząt,środków czystości,zakup sprzętu,nadzór weterynaryjny</t>
  </si>
  <si>
    <t>budowa pomieszczenia dla lekarza weterynarii oraz pomieszczenia na paszę - inwestycja</t>
  </si>
  <si>
    <t>dobudowa oświetlenia parkowego
w Sędziszowie w rejonie bloku Nr 15 Oś.Na Skarpie - inwestycja</t>
  </si>
  <si>
    <t>dobudowa oświetlenia parkowego 
w Sędziszowie w rejonie bloku Nr 6 i placu zabaw przy bloku Nr 3 Oś.Sady  - inwestycja</t>
  </si>
  <si>
    <t>dobudowa oświetlenia ulicznego
w Boleścicach przy drodze gminnej - inwestycja</t>
  </si>
  <si>
    <t>dobudowa oświetlenia parkowego 
w Sędziszowie w rejonie ulic:od Oś.Na Skarpie do ul.Leśnej - inwestycja</t>
  </si>
  <si>
    <t>dobudowa oświetlenia ulicznego 
w Białowieży w rejonie domków letniskowych - inwestycja</t>
  </si>
  <si>
    <t>iluminacja kościoła Św.Brata Alberta w Sędziszowie - inwestycja</t>
  </si>
  <si>
    <t>iluminacja kościoła Św.Apostołów  Piotra i Pawła w Sędziszowie - inwestycja</t>
  </si>
  <si>
    <t xml:space="preserve"> -    wymiana okien w mieszkaniach komunalnych</t>
  </si>
  <si>
    <t>-    wykonanie obróbek blacharskich- rynien w blokach Nr 3 i10 Osiedle Drewniane w Sędziszowie</t>
  </si>
  <si>
    <t>-    zakup okien</t>
  </si>
  <si>
    <t xml:space="preserve"> -    ubezpieczenia budynków komunalnych</t>
  </si>
  <si>
    <t xml:space="preserve"> -    usuwanie awarii w mieszkaniach komunalnych, wywóz nieczystości płynnych, wywóz odpadów komunalnych z lokali mieszkalnych</t>
  </si>
  <si>
    <t>-      wynagrodzenia bezosobowe-umowy zlecenia</t>
  </si>
  <si>
    <t>-      utrzymanie placów zieleni, transport zakupionych koszy</t>
  </si>
  <si>
    <t>-    środki otrzymane od Agencji Nieruchomości Rolnej</t>
  </si>
  <si>
    <t>-   środki własne</t>
  </si>
  <si>
    <t xml:space="preserve"> -  środki pozyskane z funduszu spójności w  ramach pomocy technicznej</t>
  </si>
  <si>
    <t>- środki własne</t>
  </si>
  <si>
    <t xml:space="preserve">spłata odsetek </t>
  </si>
  <si>
    <t>85153-</t>
  </si>
  <si>
    <t>Zwalczanie narkomanii</t>
  </si>
  <si>
    <t>zakup materiałów biurowych, środków czystości, zakup materiałów do szkół na konkurs "Zdrowiej -zawsze lepiej"</t>
  </si>
  <si>
    <t xml:space="preserve">
Zgodnie z uchwałą nr I/1/2006 Rady Miejskiej w Sędziszowie z dnia 30 stycznia 2006 roku w sprawie uchwalenia budżetu gminy na rok 2006 upoważniono Burmistrza do zaciągnięcia kredytu i pożyczek na realizację zadań finansowanych z udziałem środków pochodzących z funduszy strukturalnych lub Funduszu Spójności Europejskiej w kwocie 2.471.048,00 zł. Ponieważ w 2006 roku kredyt nie został  zaciągnięty są tylko zaewidencjonowane odsetki od zaciągniętej pożyczki na realizację zadania współfinansowanego z środków Europejskiego Funduszu Rozwoju Reginalnego.</t>
  </si>
  <si>
    <t>dotacja podmiotowa na remont dachu Publicznej Szkoły Podstawowej w Sosnowcu</t>
  </si>
  <si>
    <t>naprawa  urządzeń radiowych, czujnika oraz systemu antenowego</t>
  </si>
  <si>
    <t>zakup materiałów na remont strażnicy OSP Tarnawa</t>
  </si>
  <si>
    <t xml:space="preserve">zakup materiałów na remont strażnicy OSP Przełaj </t>
  </si>
  <si>
    <t>zakup materiałów do remontu strażnicy OSP Klimontów</t>
  </si>
  <si>
    <t>zakup materiałów do remontu strażnicy OSP Gniewięcin</t>
  </si>
  <si>
    <t>zakup sztandaru dla Zarządu Gminnego</t>
  </si>
  <si>
    <t>remont strażnicy OSP Mstyczów</t>
  </si>
  <si>
    <t>remont strażnicy OSP Gniewięcin</t>
  </si>
  <si>
    <t>szkolenia strażaków, ekwiwalent za udział w działaniu ratowniczym, przeglądy techniczne 15 samochodów, badania okresowe kierowców, obóz szkoleniowo-pożarniczy dla członków MDP</t>
  </si>
  <si>
    <t>zwrot kosztów podróży</t>
  </si>
  <si>
    <t xml:space="preserve">Generalnie rzecz biorąc różnica między wykonanymi dochodami a wydatkami stanowi deficyt budżetu na kwotę 643 675,15zł , a wynik finansowy za rok 2006 to nadwyżka budżetowa w wysokości 146 666,43zł , który wylicza się w następujący sposób , biorąc pod uwagę ciągłość bilansową:
</t>
  </si>
  <si>
    <t>3.   ZETO S.A. - zakup dokumentacji</t>
  </si>
  <si>
    <t>2.   zakup mebli</t>
  </si>
  <si>
    <t>4.   zakupy związane z Posiedzeniami Zarządu, Prezydium OSP</t>
  </si>
  <si>
    <t>2.   rozmowy telefoniczne</t>
  </si>
  <si>
    <r>
      <t>1.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usługi pocztowe</t>
    </r>
  </si>
  <si>
    <t>zakup zintegrowanego systemu zarządzania informacją i elektronicznym obiegiem dokumentów oraz legalizacja oprogramowania - inwestycja</t>
  </si>
  <si>
    <t>zakup urządzeń medycznych - inwestycja</t>
  </si>
  <si>
    <t>zakupy - promocja gminy, Dni Sędziszowa</t>
  </si>
  <si>
    <t>wynagrodzenia bezosobowe - promocja gminy,Dni Sędziszowa</t>
  </si>
  <si>
    <t>przesyłka  wydrukowanej gazety lokalnej</t>
  </si>
  <si>
    <t>opłata za usługi dostępu do sieci Internet</t>
  </si>
  <si>
    <t>stałe opłaty roczne za umieszczenie urządzeń wodociągowych w pasie drogowym</t>
  </si>
  <si>
    <t>- składka na Stowarzyszenie Miast i Gmin Małopolskich</t>
  </si>
  <si>
    <t>składka na Związek EKOLOGIA</t>
  </si>
  <si>
    <t>budowa i przebudowa dróg gminnych szansą na rozwój gospodarczy oraz poprawę atrakcyjności turystycznej gminy Sędziszów- inwestycja</t>
  </si>
  <si>
    <t xml:space="preserve"> </t>
  </si>
  <si>
    <t>odszkodowania za zdarzenia drogowe związane ze stanem technicznym dróg gminnych</t>
  </si>
  <si>
    <t>modernizacja mogił oraz porządkowanie cmentarzy na terenie gminy</t>
  </si>
  <si>
    <t>Obsługa papierów wartościowych, kredytów i pożyczek jednostek samorządu 
terytorialnego</t>
  </si>
  <si>
    <t xml:space="preserve">
</t>
  </si>
  <si>
    <t>3)    Tworzenie miejscowych Planów Zagospodarowania Przestrzennego 
i Usługi Urbanistyczne związane z wykonywaniem Ustawy o Zagospodarowaniu Przestrzennym</t>
  </si>
  <si>
    <t>sport w szkołach</t>
  </si>
  <si>
    <t xml:space="preserve">
</t>
  </si>
  <si>
    <t>podróże służbowe</t>
  </si>
  <si>
    <t>75075-</t>
  </si>
  <si>
    <t>- usługi remontowe</t>
  </si>
  <si>
    <t>- zakup kruszywa</t>
  </si>
  <si>
    <t>- transport kruszywa</t>
  </si>
  <si>
    <t>wpłaty na Państwowy Fundusz Rehabilitacji Osób Niepełnosprawnych</t>
  </si>
  <si>
    <t>- przygotowanie projektów decyzji o ustaleniu lokalizacji inwestycji celu publicznego oraz projektów decyzji o warunkach zabudowy</t>
  </si>
  <si>
    <r>
      <t>5)</t>
    </r>
    <r>
      <rPr>
        <sz val="7"/>
        <rFont val="Times New Roman"/>
        <family val="1"/>
      </rPr>
      <t xml:space="preserve">       </t>
    </r>
    <r>
      <rPr>
        <sz val="13"/>
        <rFont val="Times New Roman"/>
        <family val="1"/>
      </rPr>
      <t>Utrzymanie placu targowego</t>
    </r>
  </si>
  <si>
    <t xml:space="preserve">zakup materiałów biurowych </t>
  </si>
  <si>
    <t>m.in. wypłata zasiłków stałych, okresowych i celowych</t>
  </si>
  <si>
    <t>zakup odzieży ochronnej (rękawice, fartuchy)</t>
  </si>
  <si>
    <t>-    utwardzenie dzierżawionej części placu targowego</t>
  </si>
  <si>
    <t>- wynagrodzenia bezosobowe - umowy zlecenia</t>
  </si>
  <si>
    <t>remont dróg na terenie gminy</t>
  </si>
  <si>
    <t>bieżące utrzymanie dróg na terenie gminy</t>
  </si>
  <si>
    <t>=</t>
  </si>
  <si>
    <t xml:space="preserve">niedobór budżetu    </t>
  </si>
  <si>
    <t xml:space="preserve">plus wynik finansowy za rok 2005  </t>
  </si>
  <si>
    <t xml:space="preserve">wynik finansowy za rok 2006  </t>
  </si>
  <si>
    <t>minus spłacona pożyczka na 
prefinansowanie</t>
  </si>
  <si>
    <t>Dodać należy , że pomimo planowanego kredytu nie był on zaciągnięty.</t>
  </si>
  <si>
    <t>zakup usług pozostałych, a w szczególności usługi pocztowe, telefoniczne, kominiarskie, wywóz śmieci, opłaty radio-telewizyjne oraz usługi różne</t>
  </si>
  <si>
    <t>opłata za naukę języka angielskiego</t>
  </si>
  <si>
    <t>podróże służbowe krajowe</t>
  </si>
  <si>
    <t>różne ubezpieczenia rzeczowe, majątkowe</t>
  </si>
  <si>
    <t>odpisy na zakładowy fundusz świadczeń socjalnych</t>
  </si>
  <si>
    <t>80104 -</t>
  </si>
  <si>
    <t xml:space="preserve">Przedszkola </t>
  </si>
  <si>
    <t>GOSPODARKA KOMUNALNA I OCHRONA ŚRODOWISKA</t>
  </si>
  <si>
    <t xml:space="preserve">Plan </t>
  </si>
  <si>
    <r>
      <t>1)</t>
    </r>
    <r>
      <rPr>
        <sz val="7"/>
        <rFont val="Times New Roman"/>
        <family val="1"/>
      </rPr>
      <t xml:space="preserve">       </t>
    </r>
    <r>
      <rPr>
        <sz val="13"/>
        <rFont val="Times New Roman"/>
        <family val="1"/>
      </rPr>
      <t>Utrzymanie lokali</t>
    </r>
  </si>
  <si>
    <r>
      <t>4)</t>
    </r>
    <r>
      <rPr>
        <sz val="7"/>
        <rFont val="Times New Roman"/>
        <family val="1"/>
      </rPr>
      <t xml:space="preserve">       </t>
    </r>
    <r>
      <rPr>
        <sz val="13"/>
        <rFont val="Times New Roman"/>
        <family val="1"/>
      </rPr>
      <t>Zastępcze wykonanie usług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</si>
  <si>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zapłata za energię oraz za dostawę wody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</si>
  <si>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czynsz za dzierżawę placu</t>
    </r>
  </si>
  <si>
    <t>KULTURA I OCHRONA DZIEDZICTWA NARODOWEGO</t>
  </si>
  <si>
    <t>KULTURA FIZYCZNA I SPORT</t>
  </si>
  <si>
    <t>FINANSOWANIE ZADAŃ ZLECONYCH</t>
  </si>
  <si>
    <t>URZĘDY NACZELNYCH ORGANÓW WŁADZY PAŃSTWOWEJ KONTROLI OCHRONY PRAWA ORAZ SĄDOWNICTWA</t>
  </si>
  <si>
    <t>Ogółem zadania zlecone</t>
  </si>
  <si>
    <t>ROLNICTWO I ŁOWIECTWO</t>
  </si>
  <si>
    <t>Nazwa zadania</t>
  </si>
  <si>
    <t>Plan</t>
  </si>
  <si>
    <t>Wykonanie</t>
  </si>
  <si>
    <t>%</t>
  </si>
  <si>
    <t>z tego:</t>
  </si>
  <si>
    <t>-</t>
  </si>
  <si>
    <t>Razem</t>
  </si>
  <si>
    <t>TRANSPORT I ŁĄCZNOŚĆ</t>
  </si>
  <si>
    <t>DZIAŁALNOŚĆ USŁUGOWA</t>
  </si>
  <si>
    <t>ADMINISTRACJA PUBLICZNA</t>
  </si>
  <si>
    <r>
      <t>z tego</t>
    </r>
    <r>
      <rPr>
        <sz val="10"/>
        <rFont val="Times New Roman"/>
        <family val="1"/>
      </rPr>
      <t>:</t>
    </r>
  </si>
  <si>
    <t>w tym:</t>
  </si>
  <si>
    <t>Dopłata dla pracowników zatrudnionych za pośrednictwem Powiatowego Urzędu Pracy</t>
  </si>
  <si>
    <t>OBRONA NARODOWA</t>
  </si>
  <si>
    <t>BEZPIECZEŃSTWO PUBLICZNE I OCHRONA PRZECIWPOŻAROWA</t>
  </si>
  <si>
    <t>OBSŁUGA DŁUGU PUBLICZNEGO</t>
  </si>
  <si>
    <t>OŚWIATA I WYCHOWANIE</t>
  </si>
  <si>
    <t xml:space="preserve">Nazwa zadania </t>
  </si>
  <si>
    <t>OCHRONA ZDROWIA</t>
  </si>
  <si>
    <t xml:space="preserve">Razem </t>
  </si>
  <si>
    <t>EDUKACYJNA OPIEKA WYCHOWAWCZA</t>
  </si>
  <si>
    <t>Izby Rolnicze</t>
  </si>
  <si>
    <t>01030 -</t>
  </si>
  <si>
    <t>Pozostała działalność</t>
  </si>
  <si>
    <t>01095 -</t>
  </si>
  <si>
    <t>sporządzenie dokumentacji geodezyjnej (rozgraniczenie, podziały działek gminnych)</t>
  </si>
  <si>
    <t>składki na związki i organizacje do których przynależy gmina</t>
  </si>
  <si>
    <t>80101-</t>
  </si>
  <si>
    <t xml:space="preserve">wypłata za dyżury szkoleniowe strażakom ochotnikom pełnione w Posterunku Jednostki Mieszanej Ratownictwa Gaśniczego
 w Sędziszowie </t>
  </si>
  <si>
    <t>Szkoły Podstawowe</t>
  </si>
  <si>
    <t>dodatki mieszkaniowe dla nauczycieli, dodatki wiejskie, zapomogi zdrowotne dla nauczycieli</t>
  </si>
  <si>
    <t>stypendia oraz inne formy pomocy dla uczniów  - zakup wyprawek szkolnych i podręczników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</si>
  <si>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</si>
  <si>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</si>
  <si>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</si>
  <si>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</si>
  <si>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 w tym: środki czystości, materiały biurowe, opał, druki, materiały do remontów bieżących</t>
  </si>
  <si>
    <t>zakupy pomocy naukowych, dydaktycznych i książek</t>
  </si>
  <si>
    <t>zakup energii elektrycznej, cieplnej, wody</t>
  </si>
  <si>
    <t>zakup usług remontowych , budowlano – montażowych, konserwacji pomieszczeń i budynków</t>
  </si>
  <si>
    <t>wydatki związane z pracami Komisji Inwentaryzacyjnej</t>
  </si>
  <si>
    <t>01010 -</t>
  </si>
  <si>
    <t>Infrastruktura wodociągowa i sanitacyjna wsi - inwestycje</t>
  </si>
  <si>
    <t>opłaty za wyłączenie gruntu z produkcji rolniczej - przepompownia</t>
  </si>
  <si>
    <t>opłaty za wywóz odpadów do punktów zbiórki padliny przez Zakład Utylizacji „SARIA”</t>
  </si>
  <si>
    <t>60014 -</t>
  </si>
  <si>
    <t>Drogi publiczne powiatowe</t>
  </si>
  <si>
    <t>60016-</t>
  </si>
  <si>
    <t>Drogi publiczne gminne</t>
  </si>
  <si>
    <t>remont ulic i chodników na terenie miasta</t>
  </si>
  <si>
    <t>bieżące utrzymanie ulic i chodników na terenie miasta</t>
  </si>
  <si>
    <t>71035-</t>
  </si>
  <si>
    <t>Cmentarze</t>
  </si>
  <si>
    <t>dotacje podmiotowe z budżetu dla publicznej jednostki systemu oświaty prowadzonej przez osobę prawną inną niż jednostka samorządu terytorialnego oraz przez osobę fizyczną</t>
  </si>
  <si>
    <t>zakup materiałów i wyposażenia: opału, środków czystości</t>
  </si>
  <si>
    <t>zakup pomocy naukowych i książek</t>
  </si>
  <si>
    <t>80110-</t>
  </si>
  <si>
    <t>Gimnazja</t>
  </si>
  <si>
    <t>dodatki mieszkaniowe i wiejskie, zapomogi zdrowotne dla nauczycieli</t>
  </si>
  <si>
    <t>zakup materiałów i wyposażenia w tym: środków czystości, materiałów biurowych, opału, materiałów do remontów, druków</t>
  </si>
  <si>
    <t>zakup energii elektrycznej, co,  wody</t>
  </si>
  <si>
    <t>zakup usług remontowych, budowlano – montażowych</t>
  </si>
  <si>
    <t xml:space="preserve">zakup usług pozostałych, a w szczególności usługi pocztowe, telefoniczne, kominiarskie, wywóz śmieci </t>
  </si>
  <si>
    <t>różne opłaty i składki , ubezpieczenia rzeczowe</t>
  </si>
  <si>
    <t>80113-</t>
  </si>
  <si>
    <t>Dowożenie uczniów do szkół</t>
  </si>
  <si>
    <t>zakup oleju napędowego, opon, części zamiennych do remontu</t>
  </si>
  <si>
    <t>zakup usług remontowych do autobusów</t>
  </si>
  <si>
    <t>delegacje służbowe krajowe</t>
  </si>
  <si>
    <t>opłata za ubezpieczenie samochodów</t>
  </si>
  <si>
    <t>80120-</t>
  </si>
  <si>
    <t>Licea Ogólnokształcące</t>
  </si>
  <si>
    <t>zapomogi zdrowotne dla nauczycieli</t>
  </si>
  <si>
    <t>zakup usług pozostałych, a w szczególności usługi pocztowe, telefoniczne, kominiarskie, wywóz śmieci, analizy lekarskie</t>
  </si>
  <si>
    <t>80146-</t>
  </si>
  <si>
    <t>Dokształcanie i doskonalenie nauczycieli</t>
  </si>
  <si>
    <t>zakup materiałów szkoleniowych</t>
  </si>
  <si>
    <t>zakup usług pozostałych w tym opłaty za  dokształcanie</t>
  </si>
  <si>
    <t>80195-</t>
  </si>
  <si>
    <t xml:space="preserve">Pozostała działalność </t>
  </si>
  <si>
    <t>75011-</t>
  </si>
  <si>
    <t>Urzędy wojewódzkie</t>
  </si>
  <si>
    <t>75022-</t>
  </si>
  <si>
    <t>Rady gmin</t>
  </si>
  <si>
    <t>75023-</t>
  </si>
  <si>
    <t>Urzędy gmin (miast i miast na prawach powiatu)</t>
  </si>
  <si>
    <t>75095-</t>
  </si>
  <si>
    <t>URZĘDY NACZELNYCH ORGANÓW WŁADZY PAŃSTWOWEJ, KONTROLI I OCHRONY PRAWA ORAZ SĄDOWNICTWA</t>
  </si>
  <si>
    <t>ryczałt dla przewodniczącego</t>
  </si>
  <si>
    <t>diety dla radnych</t>
  </si>
  <si>
    <t>opłata za szkolenia</t>
  </si>
  <si>
    <t>prowizja dla sołtysów</t>
  </si>
  <si>
    <t>zapłata za zużytą energię elektryczną oraz wodę</t>
  </si>
  <si>
    <t>podróże służbowe krajowe pracowników</t>
  </si>
  <si>
    <t>zwrot kosztów podróży sołtysów</t>
  </si>
  <si>
    <t>różne opłaty i składki: ubezpieczenie samochodów, sprzętu, budynku</t>
  </si>
  <si>
    <t>75212-</t>
  </si>
  <si>
    <t>Pozostałe wydatki obronne</t>
  </si>
  <si>
    <t>75702-</t>
  </si>
  <si>
    <t>2. wykonanie kart świątecznych</t>
  </si>
  <si>
    <t>4.   konserwacja i naprawa centrali telefonicznej oraz systemu alarmowego</t>
  </si>
  <si>
    <r>
      <t>4.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koszty egzekucyjne płacone do Urzędów Skarbowych</t>
    </r>
  </si>
  <si>
    <t>odsetki od nieterminowego przekazania do MGOPS środków otrzymanych z Urzędu Wojewódzkiego</t>
  </si>
  <si>
    <t>zakup środków czystości, materiałów i wyposażenia do kuchni</t>
  </si>
  <si>
    <t>remont budynku Miejsko-Gminnego Ośrodka Zdrowia w Sędziszowie (wymiana pionu kanalizacji sanitarnej)</t>
  </si>
  <si>
    <t>zapłata za rozmowy telefoniczne, usługi: pocztowe, badania lekarski, usługi terapeuty i socjoterapeuty</t>
  </si>
  <si>
    <t>W rozdziale "Lecznictwo ambulatoryjne" zostały zaplanowane środki na remont budynku Miejsko - Gminnego Ośrodka Zdrowia zgodnie z wymogami rozporządzenia Ministra Zdrowia i Opieki Społecznej jakim powinny odpowiadać pod względem fachowym i sanitarnym pomieszczenia i urządzenia zakładu opieki zdrowotnej. Ponieważ kierownictwo MGOZ nie zgłaszało wniosków na dalsze prace remontowe środki nie zostały wykorzystane w 100 %. W rozdziale "Zwalczanie narkomanii" - zaplanowano zakup fantoma.Rada Miejska nie wyraziła zgody na jego zakup. W rozdziale "Przeciwdziałanie alkoholizmowi" zostały niewykorzystane środki z powodu mniejszej liczby osób skierowanych na leczenie odwykowe. Mniej środków wykorzystano na udział członków gminnej komisji rozwiązywania problemów alkoholowych w szkołach (w 2006 roku miała być nowelizowana Ustawa o wychowaniu w trzeźwości i przeciwdziałaniu alkoholizmowi ,według której osoby wchodzące w skład GKRPA miały być zobowiązane do odbycia nowych szkoleń).</t>
  </si>
  <si>
    <t>ubezpieczenie sprzętu komputerowego, 
samochodu</t>
  </si>
  <si>
    <t xml:space="preserve">-  wynagrodzenia bezosobowe - umowa zlecenie na dokonanie wycinki drzew przy drodze dojazdowej do Zakładu Drobiarskiego 
w Pawłowicach </t>
  </si>
  <si>
    <r>
      <t>-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zakup druków do opłaty targowej, środków czystości do WC , zakup 3 sztuk toalet WC celem użytkowania w dni targowe oraz uroczostości okolicznościowe</t>
    </r>
  </si>
  <si>
    <r>
      <t>8)</t>
    </r>
    <r>
      <rPr>
        <sz val="7"/>
        <rFont val="Times New Roman"/>
        <family val="1"/>
      </rPr>
      <t xml:space="preserve">       </t>
    </r>
    <r>
      <rPr>
        <sz val="13"/>
        <rFont val="Times New Roman"/>
        <family val="1"/>
      </rPr>
      <t>Zadrzewianie miasta</t>
    </r>
  </si>
  <si>
    <r>
      <t>9)</t>
    </r>
    <r>
      <rPr>
        <sz val="7"/>
        <rFont val="Times New Roman"/>
        <family val="1"/>
      </rPr>
      <t xml:space="preserve">       </t>
    </r>
    <r>
      <rPr>
        <sz val="13"/>
        <rFont val="Times New Roman"/>
        <family val="1"/>
      </rPr>
      <t>Sprawy bieżące z zakresu ochrony środowiska</t>
    </r>
  </si>
  <si>
    <t>10)  Utrzymanie Bazy Turystyczno - Kulturalno Rekreacyjnej w Sędziszowie</t>
  </si>
  <si>
    <r>
      <t>-      zakup kwiatów rabatowych,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zakup koszy na śmieci, które ustawiono na terenie miasta Sędziszów</t>
    </r>
  </si>
  <si>
    <t>budowa Bazy Turystyczno-Kulturalno-Rekreacyjnej w Sędziszowie przy ulicy Sportowej - inwestycja</t>
  </si>
  <si>
    <r>
      <t>1.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zakup opału, części do samochodów oraz paliwa, materiałów biurowych, druków, czasopism, środków czystości, licencji na oprogramowanie</t>
    </r>
  </si>
  <si>
    <t>85401-</t>
  </si>
  <si>
    <t>Świetlice szkolne</t>
  </si>
  <si>
    <t>85415-</t>
  </si>
  <si>
    <t>Pomoc materialna dla uczniów</t>
  </si>
  <si>
    <t>85446-</t>
  </si>
  <si>
    <t>zakup usług pozostałych w tym opłaty za dokształcanie</t>
  </si>
  <si>
    <r>
      <t>1.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remont budynku Samorządowego Centrum Kultury</t>
    </r>
  </si>
  <si>
    <t>75101-</t>
  </si>
  <si>
    <t>zakup materiałów biurowych</t>
  </si>
  <si>
    <t>75403-</t>
  </si>
  <si>
    <t>Jednostki terenowe Policji</t>
  </si>
  <si>
    <t>75412-</t>
  </si>
  <si>
    <t>Ochotnicze Straże Pożarne</t>
  </si>
  <si>
    <t>zapłata za energię elektryczną</t>
  </si>
  <si>
    <t>remont samochodów , motopomp</t>
  </si>
  <si>
    <t>85121-</t>
  </si>
  <si>
    <t>Lecznictwo ambulatoryjne</t>
  </si>
  <si>
    <t>85154-</t>
  </si>
  <si>
    <t>Przeciwdziałanie alkoholizmowi</t>
  </si>
  <si>
    <t>zapłata za posiedzenia Gminnej Komisji rozwiązującej problemy alkoholowe</t>
  </si>
  <si>
    <t>wynagrodzenia osobowe  pracowników  świetlicy socjaterapeutycznej</t>
  </si>
  <si>
    <r>
      <t>składki na Fundusz Pracy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</t>
    </r>
  </si>
  <si>
    <t>zapłata za energię elektryczną, CO, wodę</t>
  </si>
  <si>
    <t>POMOC SPOŁECZNA</t>
  </si>
  <si>
    <t>85203-</t>
  </si>
  <si>
    <t>Ośrodki wsparcia</t>
  </si>
  <si>
    <t>dotacja dla Stacji CARITAS na działalność stołówki</t>
  </si>
  <si>
    <t>85213-</t>
  </si>
  <si>
    <t>85214-</t>
  </si>
  <si>
    <t>85215-</t>
  </si>
  <si>
    <t>Dodatki mieszkaniowe</t>
  </si>
  <si>
    <t>85219-</t>
  </si>
  <si>
    <t>Ośrodki Pomocy Społecznej</t>
  </si>
  <si>
    <t>85228-</t>
  </si>
  <si>
    <t xml:space="preserve">Usługi opiekuńcze i specjalistyczne usługi opiekuńcze </t>
  </si>
  <si>
    <t>85295-</t>
  </si>
  <si>
    <t>ekwiwalenty pieniężne wypłacane za używanie odzieży własnej</t>
  </si>
  <si>
    <t>85212-</t>
  </si>
  <si>
    <t>ekwiwalenty pieniężne wypłacone dla pracowników socjalnych oraz opiekunek domowych  za używanie odzieży własnej</t>
  </si>
  <si>
    <t>zakup materiałów biurowych, paliwa, druków</t>
  </si>
  <si>
    <t>zapłata za rozmowy telefoniczne, usługi pocztowe, szkolenia, wywóz nieczystości</t>
  </si>
  <si>
    <t>ekwiwalenty pieniężne wypłacone  dla pracowników socjalnych oraz opiekunek domowych za używanie odzieży własnej</t>
  </si>
  <si>
    <t>90002-</t>
  </si>
  <si>
    <t>Gospodarka odpadami</t>
  </si>
  <si>
    <t>90003-</t>
  </si>
  <si>
    <t>Oczyszczanie miast i wsi</t>
  </si>
  <si>
    <t>budowa ogrodzenia  przy Szkole Podstawowej Nr 1 Sędziszów- inwestycja</t>
  </si>
  <si>
    <t>usługi pozostałe</t>
  </si>
  <si>
    <t>pokrycie kosztów egzaminatorów przy rozpatrywaniu wniosków na nauczycieli mianowanych</t>
  </si>
  <si>
    <t>dotacja dotacja dla świetlicy wiejskiej w Mstyczowie</t>
  </si>
  <si>
    <t>92120-</t>
  </si>
  <si>
    <t>Ochrona zabytków i opieka nad zabytkami</t>
  </si>
  <si>
    <t>remont zabytkowych organów w Kościele Św.Marcina w Tarnawie (środki otrzymane z budżetu państwa)</t>
  </si>
  <si>
    <t>Środki niewykorzystane dotyczą w większości zadań inwestycyjnych.W 2006 roku dwukrotnie ogłaszano przetarg na remont  Dworku po byłym PGR - nikt nie przystąpił do przetargu.Realizaję zadania przeniesiono na rok 2007.W miesiącu grudniu 2006 roku Firma ECON wystąpiła do Starostwa Powioatowego w Jędrzejowie o wydanie pozwolenia na budowę kanalizacji sanitarnej i deszczowej (dot.zadania "Ochrona zbiornika wód podziemnych na terenie gmin Jędrzejów , Sędziszów ,Słupia Jędrzejowska , Wodzisław).Ponieważ projekt budowlany został złożony niekompletnie nie dokonano zapłaty za jego opracowanie w całości.</t>
  </si>
  <si>
    <t>- zwrot kosztów podróży (karate)</t>
  </si>
  <si>
    <t>-środki ZPORR</t>
  </si>
  <si>
    <t>-środki z budżetu państwa</t>
  </si>
  <si>
    <t>-środki własne</t>
  </si>
  <si>
    <t>Ogółem wydatki za  2006 rok</t>
  </si>
  <si>
    <t>- usługi (zapłata za  wygrawerowanie pucharu,instalacja telewizji przemysłowej na terenie Bazy TKR)</t>
  </si>
  <si>
    <t>- usługi (zapłata za wynajem autobusu oraz wpisowe za udział w rajdzie,zajęcia na basenie)</t>
  </si>
  <si>
    <t>- opłata za szkolenie (karate)</t>
  </si>
  <si>
    <t>stypendia dla uczniów otrzymane w ramach Działania 2.2 typ II - "Wspieranie rozwoju edukacyjnego młodzieży wiejskiej"</t>
  </si>
  <si>
    <t>inne formy pomocy dla uczniów obejmujące stypendia i zasiłki szkolne dla uczniów najuboższych</t>
  </si>
  <si>
    <t xml:space="preserve">zakup usług pozostałych </t>
  </si>
  <si>
    <t>remont samochodu służbowego Policji</t>
  </si>
  <si>
    <t>zakup sprzętu komputerowego - inwestycja</t>
  </si>
  <si>
    <t>85278-</t>
  </si>
  <si>
    <t>Usuwanie skutków klęsk żywiołowych</t>
  </si>
  <si>
    <t>wypłata zasiłków celowych - susza</t>
  </si>
  <si>
    <t>zakup naczyń jednorazowego użytku,materiałów biurowych do świetlicy socjoteraoeutycznej</t>
  </si>
  <si>
    <t xml:space="preserve">dowóz posiłków do szkół,zapłata za wynajem autobusu na wycieczki dla dzieci korzystających ze świetlicy socjoterapeutycznej </t>
  </si>
  <si>
    <t>Rolnictwo</t>
  </si>
  <si>
    <r>
      <t>Na sfinansowanie zadań zleconych Wojewoda Świętokrzyski przekazał kwotę</t>
    </r>
    <r>
      <rPr>
        <b/>
        <sz val="13"/>
        <rFont val="Times New Roman"/>
        <family val="1"/>
      </rPr>
      <t xml:space="preserve"> 4 196 194,58 zł.</t>
    </r>
  </si>
  <si>
    <t>zakup sprzętu komputerowego  - inwestycja</t>
  </si>
  <si>
    <t>wypłata zasiłków  celowych - susza</t>
  </si>
  <si>
    <t>ROLNICTWO  I  ŁOWIECTWO</t>
  </si>
  <si>
    <t>Świadczenia rodzinne, zaliczka alimentacyjna oraz składki na ubezpieczenia emerytalne i rentowe z ubezpieczenia społeczniego</t>
  </si>
  <si>
    <t xml:space="preserve">wykonanie tablicy pamiątkowej na Cmentarzu Ofiar Egzekucji  z 1944 roku w Swaryszowie </t>
  </si>
  <si>
    <t>zakup opraw sodowych</t>
  </si>
  <si>
    <t>pozostałe usługi</t>
  </si>
  <si>
    <t>-    bieżące remonty mieszkań komunalnych</t>
  </si>
  <si>
    <t>-    wynagrodzenia bezosobowe (umowa o dzieło na wykonanie orynnowania budynku socjalnego w Tarnawie</t>
  </si>
  <si>
    <t>- zamieszczenie w prasie ogłoszenia o przystąpieniu do sporządzenia uwarunkowań i kierunków zagospodarowania przestrzennego gminy Sędziszów</t>
  </si>
  <si>
    <t>- zakup środków chemicznych,pilarki spalinowej,hełmu ochronnego,oleju do pilarki ,donic ozdobnych</t>
  </si>
  <si>
    <t>- transport pokrywy betonowej celem zamontowania na studzience melioracyjnej w miejscowości Przełaj,wydanie opini przez SANEPID w sprawie opracowania raportu dla inwestycji"Budowa kanalizacji deszczowej z podczyszczalniami w Sędziszowie</t>
  </si>
  <si>
    <t>12)   Ochrona zbiornika wód podziemnych na terenie gmin Jędrzejów,Sędziszów,Słupia Jędrzejowska,Wodzisław(Województwo Świętokrzyskie) - dotychczasowa nazwa zadania "kanalizacja Sędziszowa" - inwestycja</t>
  </si>
  <si>
    <t>- opłata za zużytą energię elekryczną</t>
  </si>
  <si>
    <t>6)  Utwardzenie placu targowego</t>
  </si>
  <si>
    <t>7)  Remont kanalizacji deszczowej placu targowego</t>
  </si>
  <si>
    <t>11)   Remont dworku po byłym PGR na Dom Pomocy Społecznej dla Osób Starych i budowa kanalizacji przy ulicy Klonowej - inwestycja</t>
  </si>
  <si>
    <t>10)    Sporządzanie Studium Uwarunkowań i Zagospodarowania Przestrzennego  Gminy Sędziszów - Etap II  - opracowanie projektu studium</t>
  </si>
  <si>
    <t xml:space="preserve">- zakup narzędzi niezbędnych do wyposażenia obiektu Bazy, dwóch kosiarek do wykaszania trawy </t>
  </si>
  <si>
    <t>-wywóz nieczystości,wykonanie zabudowy kompletnej szafki oświetlenia  i sterowania stadionu , inwentaryzacja oświetlenia  w obrębie Sędziszów 01 (stadion)</t>
  </si>
  <si>
    <t>zakup literatury fachowej o tematyce antynarkotykowej oraz organizowanie konkursów np.:"Żyj zdrowo i kolorowo bez narkotyków"</t>
  </si>
  <si>
    <t>przeprowadzenie szkolenia na temat wdrażania profilaktyki antynarkotykowej w szkołach</t>
  </si>
  <si>
    <t>likwidacja dzikich wysypisk śmieci w miejscowościach:Czepiec , Mstyczów ,Sosnowiec</t>
  </si>
  <si>
    <t>dotacja dla Zakładu Usług Komunalnych na zimowe utrzymanie dróg i chodników</t>
  </si>
  <si>
    <t>utrzymanie czystości i porządku w mieście Sędziszów – prace porządkowe wykonywane przez ZUK</t>
  </si>
  <si>
    <t>90013-</t>
  </si>
  <si>
    <t>Schroniska dla zwierząt</t>
  </si>
  <si>
    <t>90015-</t>
  </si>
  <si>
    <t>Oświetlenie ulic</t>
  </si>
  <si>
    <t>90095-</t>
  </si>
  <si>
    <t>92113-</t>
  </si>
  <si>
    <t>Centra kultury i sztuki</t>
  </si>
  <si>
    <t>konserwacja urządzeń elektrycznych</t>
  </si>
  <si>
    <r>
      <t>-</t>
    </r>
    <r>
      <rPr>
        <sz val="7"/>
        <rFont val="Times New Roman"/>
        <family val="1"/>
      </rPr>
      <t xml:space="preserve">            </t>
    </r>
    <r>
      <rPr>
        <sz val="13"/>
        <rFont val="Times New Roman"/>
        <family val="1"/>
      </rPr>
      <t>zakup drzewek i krzewów w celu wysadzenia na terenach komunalnych w Sędziszowie oraz wokół szkół</t>
    </r>
  </si>
  <si>
    <t>dotacje na orkiestrę + zakup umundurowania</t>
  </si>
  <si>
    <t>92116-</t>
  </si>
  <si>
    <t>Biblioteki</t>
  </si>
  <si>
    <t>92605-</t>
  </si>
  <si>
    <t>Zadania z zakresu kultury fizycznej i sportu</t>
  </si>
  <si>
    <t>dotacja dla Klubu Sportowego „UNIA” w Sędziszowie</t>
  </si>
  <si>
    <t>Urzędy Wojewódzkie</t>
  </si>
  <si>
    <t>Urzędy Naczelnych Organów Władzy Państwowej, Kontroli i Ochrony Prawa</t>
  </si>
  <si>
    <t>Usługi opiekuńcze i specjalistyczne usługi opiekuńcze</t>
  </si>
  <si>
    <t>zakup usług remontowych , budowlano – montażowych, konserwacji pomieszczeń</t>
  </si>
  <si>
    <t>wypłata dodatków mieszkaniowych</t>
  </si>
  <si>
    <t>Administracja Publiczna</t>
  </si>
  <si>
    <t>Urzędy Naczelnych Organów Władzy Państwowej, Kontroli Ochrony Prawa oraz Sądownictwa</t>
  </si>
  <si>
    <t>Pomoc Społeczna</t>
  </si>
  <si>
    <t>Środki niewykorzystane dotyczą w większości zadań inwestycyjnych.Część wodociągów zostało włączonych do wniosku o dofinansowanie z Funduszu Spójności.Ponieważ dopiero w miesiącu grudniu 2006 r. uzyskano pozwolenie na budowę sieci wodociągowej i kanalizacji sanitarnej działki przy ulicy Leśnej w Sędziszowie realizacja zadania nastąpi w 2007 roku.</t>
  </si>
  <si>
    <t>Wybory do rad gmin,rad powiatów i sejmików województw ,wybory wójtów , burmistrzów i prezydentów miast oraz referenda gminne,powiatowe i wojewódzkie</t>
  </si>
  <si>
    <t>75109-</t>
  </si>
  <si>
    <t>diety wypłacone członkom komisji wyborczych</t>
  </si>
  <si>
    <t>zakup materiałów niezbędnych do pracy komisji</t>
  </si>
  <si>
    <t>opłata za zużytą energię elektryczną w lokalach</t>
  </si>
  <si>
    <t>wydruk kart do głosowania oraz usługi wziązane z obsługą lokali</t>
  </si>
  <si>
    <t xml:space="preserve"> zakup paliwa dla Policji</t>
  </si>
  <si>
    <t>zakup okna do garażu oraz części do naprawy samochodu strażackiego dla OSP Sędziszów</t>
  </si>
  <si>
    <t>remont strażnicy OSP Krzcięcice</t>
  </si>
  <si>
    <t>remont garażu OSP Sędziszów</t>
  </si>
  <si>
    <t>remont strażnicy OSP Przełaj</t>
  </si>
  <si>
    <t>ubezpieczenie 15 samochodów, grupowe ubezpieczenie 14 jednostek 
OSP i 3 Młodzieżowych Drużyn Pożarniczych oraz ubezpieczenie indywidualne 27 strażaków .</t>
  </si>
  <si>
    <t>OSP Mstyczów - inwestycja (prace końcowe przy budynku OSP)</t>
  </si>
  <si>
    <t>zwrot kosztów podróży członkom obwodowych komisji wyborczych</t>
  </si>
  <si>
    <t xml:space="preserve"> 
Zgodnie z decyzją Dyrektora Delegatyury Krajowego Biura Wyborczego w Kielcach ustalona została dotacja celowa z rezerwy budżetu państwa na zadanie związane z przygotowaniem i przeprowadzeniem wyborów samorządowych na dzień 12 listopada 2006 roku z uwzględnieniem ponownego głosowania:
- I głosowanie  -  29 425,00 zł
- ponowne głosowanie  - 19 716,00 zł
Ponieważ w naszej gminie nie był ponownych wyborów  , otrzymaliśmy dotację tylko w kwocie 29 425,00 zł.Niewykorzystane  środki w kwocie 475,09 zł zostały zwrócone do Krajowego Biura Wyborczego Delegatura w Kielcach.</t>
  </si>
  <si>
    <t>zakup:baterii do urządzeń pomiarowych,wioseł oraz paliwa do motorówki, worków powodziowych, plandeki ochronnej,karnetów na pływalnię oraz odzieży dla Drużyny Ratownictwa wodnego przy Gminnym Zespole Reagowania</t>
  </si>
  <si>
    <t>Ponieważ wykonawca złożył faktury za wykonane prace remontowe dróg na terenie gminy w ostatnich dniach miesiąca grudnia 2006 , ich zapłata nastąpiła w miesiącu styczniu 2007 roku  zgodnie z terminem płatności.</t>
  </si>
  <si>
    <t>1. częściowa wymiana grzejników</t>
  </si>
  <si>
    <t>3.zorganizowanie uroczystości 50-lecia pożycia par małżeńskich</t>
  </si>
  <si>
    <t>4.wypłata wynagrodzenia pracownikowi zatrudnionemu na Bazie Turystyczno Kulturalno Rekreacyjnej w Sędziszowie</t>
  </si>
  <si>
    <t>5.wykonanie sieci komputerowej w budynku Urzędu</t>
  </si>
  <si>
    <t>5.   nagrody na zawody pożarnicze gminne OSP i MDP</t>
  </si>
  <si>
    <t>6.   zakupy związane z IX Zjazdem Miejsko-Gminnego Związku OSP RP</t>
  </si>
  <si>
    <t>7.   spotkania z kierownikami jednostek z terenu gminy</t>
  </si>
  <si>
    <t>8.   spotkanie z Burmistrzem z okazji Dnia Edukacji Narodowej</t>
  </si>
  <si>
    <t>9.   zakupy związane z organizowaniem uroczystości 50-lecianie pożycia par 
małżeńskich</t>
  </si>
  <si>
    <t>10.  zakup obuwia dla KGW Mstyczów</t>
  </si>
  <si>
    <t>11.  zakup samozamykacza do drzwi wejściowych  budynku Samorządowego Centrum Kultury w Sędziszowie</t>
  </si>
  <si>
    <t>2.   częściowa wymiana grzejników CO oraz inne remonty</t>
  </si>
  <si>
    <t>3.   konserwacja i naprawa ksera</t>
  </si>
  <si>
    <t>5.   ZETO S.A. - naprawa drukarki, konserwacja systemu</t>
  </si>
  <si>
    <t>6.  monitoring budynku Szkoły Podstawowej Nr 1 w Sędziszowie</t>
  </si>
  <si>
    <r>
      <t>6.</t>
    </r>
    <r>
      <rPr>
        <sz val="7"/>
        <rFont val="Times New Roman"/>
        <family val="1"/>
      </rPr>
      <t>     </t>
    </r>
    <r>
      <rPr>
        <sz val="13"/>
        <rFont val="Times New Roman"/>
        <family val="1"/>
      </rPr>
      <t>usługi związane z utrzymaniem Urzędu, usługi kominiarskie, przeglądy samochodów, oprawy dzienników ustaw, przeglądy ksero, i wywóz nieczystości</t>
    </r>
  </si>
  <si>
    <t>7.   szkolenia pracowników</t>
  </si>
  <si>
    <t>8.   badania okresowe i wstępne pracowników,zwrot za zakupione okulary korygujące (ze wskazaniem pracy przy komputerze)</t>
  </si>
  <si>
    <t>9.   zawody pożarnicze gminne</t>
  </si>
  <si>
    <t>10. obsługa bankowa</t>
  </si>
  <si>
    <t>zakup kserokopiarki- inwestycja</t>
  </si>
  <si>
    <t xml:space="preserve">wynagrodzenia bezosobowe - redagowanie gazety lokalnej </t>
  </si>
  <si>
    <t>zakup materiałów biurowych niezbędnych do aktualizacji stałego rejestru wyborców</t>
  </si>
  <si>
    <t>zakup komputerów wraz z wyposażeniem - inwestycja</t>
  </si>
  <si>
    <t>zakup samochodu do przewozu osób niepełnosprawnych - inwestycja</t>
  </si>
  <si>
    <t>ekwiwalenty pieniężne wypłacone dla pracowników socjalnych oraz opiekunek domowych za używanie odzieży własnej</t>
  </si>
  <si>
    <t>koszty związane z nabyciem gruntów na rzecz gminy (opłaty notarialne, sądowe) oraz opłaty za założenie ksiąg wieczystych lub dokonanie wpisów do ewidencji</t>
  </si>
  <si>
    <t>zakup usług pozostałych,   w tym: usługi pocztowe, telefoniczne, kominiarskie, wywóz śmieci</t>
  </si>
  <si>
    <t>z tego</t>
  </si>
  <si>
    <r>
      <t>2)</t>
    </r>
    <r>
      <rPr>
        <sz val="7"/>
        <rFont val="Times New Roman"/>
        <family val="1"/>
      </rPr>
      <t xml:space="preserve">       </t>
    </r>
    <r>
      <rPr>
        <sz val="13"/>
        <rFont val="Times New Roman"/>
        <family val="1"/>
      </rPr>
      <t>Udział  gminy w Związku Międzygminnym do spraw Gazyfikacji Rozwoju Terenów Wiejskich i Ochrony Środowiska w Proszowicach - zapłata składki członkowskiej</t>
    </r>
  </si>
  <si>
    <t>-     zakup materiałów niezbędnych do remontu mieszkań komunalnych</t>
  </si>
  <si>
    <t>Składki na ubezpieczenie zdrowotne opłacane za osoby pobierające niektóre świadczenia z pomocy społecznej oraz niektóre świadczenia rodzinne</t>
  </si>
  <si>
    <t>składki na ubezpieczenie zdrowotne od zasiłków stałych,świadczeń opiekuńczych</t>
  </si>
  <si>
    <t>zapłata za energię elektryczną wykorzystaną w garażach OSP Przełaj, Sędziszów, Krzcięcice, Zielonki, Swaryszów</t>
  </si>
  <si>
    <t>-  wymiana 3 sztuk tablic napisowych na grobach,remont dzwonnicy metalowej  na cmentarzu Ofiar Egzekucji z 1944 roku w Swaryszowie oraz bieżące prace konserwacyjne</t>
  </si>
  <si>
    <t>wykup gruntów (zwłaszcza pod drogami powstałymi w wyniku zatwierdzenia miejscowych planów zagospodarowania przestrzennego) - inwestycja</t>
  </si>
  <si>
    <t>dotacja dla Środowiskowego Domu Samopomocy</t>
  </si>
  <si>
    <t xml:space="preserve">wodociąg Podsadek, Mstyczów </t>
  </si>
  <si>
    <t>wodociąg Szałas</t>
  </si>
  <si>
    <t xml:space="preserve">wpłaty na rzecz izb rolniczych w wysokości 2% uzyskanych wpływów z podatku rolnego </t>
  </si>
  <si>
    <t>opłaty z tytułu użytkowania wieczystego gruntów Skarbu Państwa</t>
  </si>
  <si>
    <t>ogłoszenia w prasie lokalnej</t>
  </si>
  <si>
    <t>wodociąg Marianów</t>
  </si>
  <si>
    <t>partycypacja w kosztach odnowy i modernizacji dróg powiatowych - dotacja</t>
  </si>
  <si>
    <t>wynagrodzenia bezosobowe - umowy zlecenia i umowy o dzieło</t>
  </si>
  <si>
    <t>zakup usług dostępu do sieci Internet</t>
  </si>
  <si>
    <t>Finansowanie ze środków otrzymanych w formie darowizny i wypracowanych przez szkoły</t>
  </si>
  <si>
    <t xml:space="preserve">zakup materiałów i wyposażenia </t>
  </si>
  <si>
    <t>zakup pomocy naukowych</t>
  </si>
  <si>
    <t>usługi pozostałe np.. szklenie okien</t>
  </si>
  <si>
    <t>zakup materiałów na remont strażnicy OSP Krzcięcice</t>
  </si>
  <si>
    <t>zakup materiałów na remont strażnicy OSP Słaboszowice</t>
  </si>
  <si>
    <t>80103</t>
  </si>
  <si>
    <t>Oddziały przedszkolne w szkołach podstawowych</t>
  </si>
  <si>
    <t>zakup materiałów i wyposażenia</t>
  </si>
  <si>
    <t>Finansowanie środków otrzymanych w formie darowizny i wypracowanych przez szkoły</t>
  </si>
  <si>
    <t>zakup usług pozostałych, przeglądy techniczne</t>
  </si>
  <si>
    <t>zakup biletów dla uczniów dojeżdżających do szkół autobusami PKS</t>
  </si>
  <si>
    <t>Finansowanie z środków otrzymanych w formie darowizny i wypracowanych przez placówkę</t>
  </si>
  <si>
    <t>zakup usług pozostałych</t>
  </si>
  <si>
    <t>wynagrodzenia bezosobowe - umowy zlecenia</t>
  </si>
  <si>
    <t>opłata za rozmowy telefoniczne, szkolenia</t>
  </si>
  <si>
    <t>zakup artykułów żywieniowych (z odpłatności rodziców)</t>
  </si>
  <si>
    <t>wypłata zasiłków na zagospodarowanie</t>
  </si>
  <si>
    <t>zakup pomocy naukowych,książek</t>
  </si>
  <si>
    <t>dożywianie dzieci w szkołach, zapłata za kolonie z rodzin dysfunkcjonalnych</t>
  </si>
  <si>
    <t>85202-</t>
  </si>
  <si>
    <t>Domy Pomocy Społecznej</t>
  </si>
  <si>
    <t>wydatki związane z wypłatą podatku akcyzowego</t>
  </si>
  <si>
    <t xml:space="preserve">- wypłata  zwrotu części  podatku akcyzowego zawartego w cenie oleju napędowego wykorzystywanego do produkcji rolnej  </t>
  </si>
  <si>
    <t xml:space="preserve">- zakupy związane z kosztami poniesinymi na realizację zadania "zwrot podatku akcyzowego" w wysokości 2 %  łącznej kwoty  otrzymanej dotacji </t>
  </si>
  <si>
    <t>wydatki związane z organizowanymi dożynkami 2006</t>
  </si>
  <si>
    <t xml:space="preserve">-wynagrodzenia bezosobowe </t>
  </si>
  <si>
    <t>sporządzanie opinii szacunkowych gruntów</t>
  </si>
  <si>
    <t>wypłata zasiłków rodzinnych, pielęgnacyjnych, świadczeń na dojazdy do szkół dla dzieci zamieszkałych poza miejscem lokalizacji szkoły, dodatki z tytułu rehabilitacji, samotnego wychowywania dzieci</t>
  </si>
  <si>
    <t>wynagrodzenia osobowe pracowników (opiekunek domowych)</t>
  </si>
  <si>
    <t>dotacja do Gminnego Centrum Informacji</t>
  </si>
  <si>
    <t>dotacja podmiotowa z budżetu dla biblioteki</t>
  </si>
  <si>
    <t>zakup materiałów dla potrzeb Rady</t>
  </si>
  <si>
    <t>zakupy</t>
  </si>
  <si>
    <t>usługi remontowe</t>
  </si>
  <si>
    <t xml:space="preserve">usługi </t>
  </si>
  <si>
    <t>zakup paliwa do samochodów strażackich, motopomp, zakup sprzętu pożarniczego, zakup węży gaśniczych,zakup umundurowania,zapłata za prenumeratę czasopisma STRAŻAK</t>
  </si>
  <si>
    <t>obsługa bankowa, usługi pocztowe, rozmowy telefoniczne</t>
  </si>
  <si>
    <t>opłata za badania lekarskie, wpłaty usług opiekuńczych</t>
  </si>
  <si>
    <t>opłata za pobyt w domu pomocy społecznej</t>
  </si>
  <si>
    <t>zakup materiałów, wyposażenia w tym:środków czystości, druki, materiały do remontów</t>
  </si>
  <si>
    <t>uzbrojenie działek komunalnych w miejscowości Pawłowice - wodociąg</t>
  </si>
  <si>
    <t>- zakupy</t>
  </si>
  <si>
    <t>- usługi</t>
  </si>
  <si>
    <t>wodociąg, kanalizacja - działki przy ulicy Leśnej - inwestycja</t>
  </si>
  <si>
    <t>konkursy i nagrody w szkołach</t>
  </si>
  <si>
    <t>- zakup nagród i pucharów</t>
  </si>
  <si>
    <t>- ubezpieczenie zawodników</t>
  </si>
  <si>
    <t>`</t>
  </si>
  <si>
    <t>sprzątanie świata - zakup worków i rękawic</t>
  </si>
  <si>
    <t xml:space="preserve">w tym: </t>
  </si>
  <si>
    <t xml:space="preserve"> - wynagrodzenia bezosobowe-umowy o dzieło</t>
  </si>
  <si>
    <r>
      <t>-</t>
    </r>
    <r>
      <rPr>
        <sz val="7"/>
        <rFont val="Times New Roman"/>
        <family val="1"/>
      </rPr>
      <t>         </t>
    </r>
    <r>
      <rPr>
        <sz val="13"/>
        <rFont val="Times New Roman"/>
        <family val="1"/>
      </rPr>
      <t>wywóz nieczystości płynnych i stałych</t>
    </r>
  </si>
  <si>
    <t>zakup nagród i pucharów na konkursy 
w szkołach</t>
  </si>
  <si>
    <t>wynagrodzenia bezosobowe - umowy 
zlecenia</t>
  </si>
  <si>
    <t xml:space="preserve">
</t>
  </si>
  <si>
    <t>Świadczenia rodzinne, zaliczka alimentacyjna oraz składki na ubezpieczenie emerytalne i rentowe z ubezpieczenia społeczniego</t>
  </si>
  <si>
    <t>-  składka Stowarzyszenia Gmin 
Świętokrzyskich</t>
  </si>
  <si>
    <t xml:space="preserve">
</t>
  </si>
  <si>
    <t>Promocja jednostek samorządu 
terytorialnego</t>
  </si>
  <si>
    <t>ryczałt dla Komendanta Gminnego - umowa zlecenie</t>
  </si>
  <si>
    <t>ryczałt dla 5 kierowców - umowy zlecenia</t>
  </si>
  <si>
    <t>dotacja na dofinansowanie kosztów realizacji zakupu samochodu Seicento , który jest wykorzystywany przez pielęgiarki środowiskowo-rodzinne celem dojazdu do pacjenta aby wykonać zabiegi w domu - inwestycja</t>
  </si>
  <si>
    <t>wypłata świadczeń pieniężnych bezrobotnym skierowanym przez Starostę  Jędrzejowskiego do wykonywania prac społecznie użytecznych na terenie naszej gminy</t>
  </si>
  <si>
    <t>dotacja dla Zakładu Usług Komunalnych na zakup samochodu ciężarowego z przyczepą - inwestycja</t>
  </si>
  <si>
    <t>- zakup nagród na konkursy oraz sprzętu sportowego</t>
  </si>
  <si>
    <t>wodociąg Swaryszów</t>
  </si>
  <si>
    <t>wodociąg Gniewięcin II etap</t>
  </si>
  <si>
    <t>zakup aktualnych wersji programów EWMAPA i EWOPIS</t>
  </si>
  <si>
    <t xml:space="preserve">składki na ubezpieczenia społeczne </t>
  </si>
  <si>
    <t xml:space="preserve">składki na Fundusz Pracy </t>
  </si>
  <si>
    <t>stypendia Burmistrza za wyniki w nauce</t>
  </si>
  <si>
    <t>wynagrodzenia bezosobowe dla nauczycieli realizujących program wyrównania szans edukacyjnych dla uczniów</t>
  </si>
  <si>
    <t>zakup materiałów i wyposażenia w ramach programu pomocy edukacyjnej</t>
  </si>
  <si>
    <t>zakup pomocy naukowych i dydaktycznych w ramach programu pomocy edukacyjnej</t>
  </si>
  <si>
    <t>prezentacja gminy w plebiscycie EURO GMINA 2005/2006 Województwa Świętokrzyskiego, wykonanie gadżetów firmowych na okoliczność Dni Sędziszowa</t>
  </si>
  <si>
    <t>budowa sali gimnastycznej - Mstyczów (zakończenie)- iwestycja</t>
  </si>
  <si>
    <t>wypłata wynagrodzeń tytułu umów zleceń zawartych z  psychiatrą i psychologiem</t>
  </si>
  <si>
    <t>odpisy na zakładowy fundusz świadczeń
socjalnych</t>
  </si>
  <si>
    <t>zakup herbaty,cukru,bułek dla dzieci korzystających ze świetlicy socjoterapeutycznej</t>
  </si>
  <si>
    <t>dotacja dla Środowiskowego Domu   
Samopomocy</t>
  </si>
  <si>
    <t>składki na ubezpieczenie zdrowotne od zasiłków stałych, świadczeń opiekuńczych wypłacanych podopiecznym</t>
  </si>
  <si>
    <t>- opłata za włączenie do rozkładu jazdy nowego przystanku PKS w miejscowości Grązów, transport ziemi do klombów kwiatowych na
terenie miasta</t>
  </si>
  <si>
    <t>dobudowa oświetlenia ulicznego 
w Szałasie przy drodze gminnej w rejonie posesji Nr 2 - inwestycja</t>
  </si>
  <si>
    <t>dobudowa oświetlenia ulicznego
przy drodze gminnej w Tarnawie w rejonie budynków socjalnych - inwestycja</t>
  </si>
  <si>
    <t>dobudowa oświetlenia ulicznego
Wydanka wzdłuż zabudowań od strony lasu w kierunku Tarnawy - inwestycja</t>
  </si>
  <si>
    <t xml:space="preserve"> -    zapłata za zużytą energię elektryczną   w klatkach oraz piwnicach, za dostawę wody do
lokali</t>
  </si>
  <si>
    <t>14) Budowa kompleksu sportowo-
rehabilitacyjnego-edukacyjnego w Sędziszowie - inwestycja</t>
  </si>
  <si>
    <t>dotacja podmiotowa z budżetu dla instytucji 
kultury</t>
  </si>
  <si>
    <t>Składki na ubezpieczenie zdrowotne opłacane za osoby pobierające niektóre świadczenia z pomocy społecznej oraz niektóre świadczenia  rodzinne</t>
  </si>
  <si>
    <t>-  zakup zniczy, wiązanek okolicznościowych</t>
  </si>
  <si>
    <t>-   porządkowanie cmentarzy</t>
  </si>
  <si>
    <r>
      <t>3.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ZETO S.A. nadzór autorski, aktualizacja i wprowadzanie danych, szkolenie w nowych programach</t>
    </r>
  </si>
  <si>
    <t>5.   umowa licencyjna LEX, utrzymanie Miejskiego portalu internetowego - domena</t>
  </si>
  <si>
    <t xml:space="preserve"> wynagrodzenia osobowe pracowników</t>
  </si>
  <si>
    <t xml:space="preserve"> dodatkowe wynagrodzenie roczne</t>
  </si>
  <si>
    <t xml:space="preserve"> składki na ubezpieczenia społeczne</t>
  </si>
  <si>
    <t xml:space="preserve"> składki na Fundusz Pracy</t>
  </si>
  <si>
    <t xml:space="preserve"> opłata za badania lekarskie</t>
  </si>
  <si>
    <t xml:space="preserve"> odpisy na zakładowy fundusz świadczeń 
   socjalnych</t>
  </si>
  <si>
    <t>13) Budowa kanalizacji sanitarnej i deszczowej w Borszowicach oraz cz.ulicy Kieleckiej w Sędziszowie - inwestycja</t>
  </si>
  <si>
    <t>15) Budowa zbiornika na ścieki sanitarne w miejscowości Czepiec Nr 18 - inwestycja</t>
  </si>
  <si>
    <t>16) Adaptacja budynku komunalnego na świetlicę oraz zagospodarowanie centrum wsi Mstyczów -inwestycja</t>
  </si>
  <si>
    <t>-środki pozyskane z Sektorowego Programu Operacyjnego</t>
  </si>
  <si>
    <t>92695-</t>
  </si>
  <si>
    <t>zakup materiałów</t>
  </si>
  <si>
    <t>odpisy na zakładowy fundusz świadczeń 
socjalnych</t>
  </si>
  <si>
    <t>odpisy na zakładowy fundusz świadczeń socjalnych dla nauczycieli będącymi emerytami i 
rencistami</t>
  </si>
  <si>
    <t>odpisy na zakładowy fundusz świadczeń socjalnych dla emerytów i rencistów - obsługa 
i administracja</t>
  </si>
  <si>
    <t>zakup materiałów biurowych:druki wywiadów, papier ksero</t>
  </si>
  <si>
    <t>85201-</t>
  </si>
  <si>
    <t>Placówki Opiekuńczo -Wychowawcze</t>
  </si>
  <si>
    <t>zakup przyborów szkolnych do świetlicy</t>
  </si>
  <si>
    <t>składki na ubezpieczenia społeczne od wynagrodzeń, świadczeń opiekuńczych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</si>
</sst>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0\-000"/>
    <numFmt numFmtId="167" formatCode="#,##0\ &quot;zł&quot;"/>
    <numFmt numFmtId="168" formatCode="#,##0.000"/>
    <numFmt numFmtId="169" formatCode="#,##0.0000"/>
    <numFmt numFmtId="170" formatCode="0.000"/>
    <numFmt numFmtId="171" formatCode="0.0000"/>
  </numFmts>
  <fonts count="31">
    <font>
      <sz val="10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b/>
      <sz val="1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"/>
      <family val="1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justify"/>
    </xf>
    <xf numFmtId="49" fontId="6" fillId="0" borderId="0" xfId="0" applyNumberFormat="1" applyFont="1" applyAlignment="1">
      <alignment/>
    </xf>
    <xf numFmtId="49" fontId="0" fillId="0" borderId="13" xfId="0" applyNumberForma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wrapText="1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3" xfId="0" applyNumberFormat="1" applyBorder="1" applyAlignment="1">
      <alignment/>
    </xf>
    <xf numFmtId="3" fontId="2" fillId="0" borderId="11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 horizontal="right" wrapText="1"/>
    </xf>
    <xf numFmtId="49" fontId="1" fillId="0" borderId="13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horizontal="right" vertical="top" wrapText="1"/>
    </xf>
    <xf numFmtId="164" fontId="1" fillId="0" borderId="16" xfId="0" applyNumberFormat="1" applyFont="1" applyBorder="1" applyAlignment="1">
      <alignment horizontal="right" wrapText="1"/>
    </xf>
    <xf numFmtId="3" fontId="2" fillId="0" borderId="13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vertical="top" wrapText="1"/>
    </xf>
    <xf numFmtId="164" fontId="1" fillId="0" borderId="11" xfId="0" applyNumberFormat="1" applyFont="1" applyBorder="1" applyAlignment="1">
      <alignment horizontal="right" wrapText="1"/>
    </xf>
    <xf numFmtId="164" fontId="2" fillId="0" borderId="16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49" fontId="0" fillId="0" borderId="18" xfId="0" applyNumberFormat="1" applyBorder="1" applyAlignment="1">
      <alignment/>
    </xf>
    <xf numFmtId="3" fontId="1" fillId="0" borderId="11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>
      <alignment vertical="top" wrapText="1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0" fillId="0" borderId="16" xfId="0" applyBorder="1" applyAlignment="1">
      <alignment/>
    </xf>
    <xf numFmtId="164" fontId="2" fillId="0" borderId="11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vertical="top" wrapText="1"/>
    </xf>
    <xf numFmtId="49" fontId="0" fillId="0" borderId="18" xfId="0" applyNumberFormat="1" applyBorder="1" applyAlignment="1">
      <alignment horizontal="center" vertical="top"/>
    </xf>
    <xf numFmtId="0" fontId="1" fillId="0" borderId="16" xfId="0" applyFont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left" vertical="top" wrapText="1" indent="1"/>
    </xf>
    <xf numFmtId="49" fontId="2" fillId="0" borderId="21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vertical="top" wrapText="1"/>
    </xf>
    <xf numFmtId="164" fontId="1" fillId="0" borderId="17" xfId="0" applyNumberFormat="1" applyFont="1" applyBorder="1" applyAlignment="1">
      <alignment horizontal="right" wrapText="1"/>
    </xf>
    <xf numFmtId="49" fontId="0" fillId="0" borderId="22" xfId="0" applyNumberForma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wrapText="1"/>
    </xf>
    <xf numFmtId="164" fontId="1" fillId="0" borderId="14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/>
    </xf>
    <xf numFmtId="49" fontId="1" fillId="0" borderId="13" xfId="0" applyNumberFormat="1" applyFont="1" applyBorder="1" applyAlignment="1">
      <alignment horizontal="right" vertical="top" wrapText="1"/>
    </xf>
    <xf numFmtId="49" fontId="0" fillId="0" borderId="20" xfId="0" applyNumberFormat="1" applyBorder="1" applyAlignment="1">
      <alignment horizontal="center" vertical="top"/>
    </xf>
    <xf numFmtId="164" fontId="1" fillId="0" borderId="20" xfId="0" applyNumberFormat="1" applyFont="1" applyBorder="1" applyAlignment="1">
      <alignment horizontal="right" wrapText="1"/>
    </xf>
    <xf numFmtId="49" fontId="1" fillId="0" borderId="2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/>
    </xf>
    <xf numFmtId="49" fontId="0" fillId="0" borderId="11" xfId="0" applyNumberForma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vertical="top" wrapText="1"/>
    </xf>
    <xf numFmtId="49" fontId="0" fillId="0" borderId="14" xfId="0" applyNumberFormat="1" applyBorder="1" applyAlignment="1">
      <alignment horizontal="center" vertical="top"/>
    </xf>
    <xf numFmtId="49" fontId="2" fillId="0" borderId="13" xfId="0" applyNumberFormat="1" applyFont="1" applyBorder="1" applyAlignment="1">
      <alignment/>
    </xf>
    <xf numFmtId="2" fontId="2" fillId="0" borderId="0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/>
    </xf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readingOrder="1"/>
    </xf>
    <xf numFmtId="0" fontId="0" fillId="0" borderId="0" xfId="0" applyAlignment="1">
      <alignment readingOrder="1"/>
    </xf>
    <xf numFmtId="49" fontId="0" fillId="0" borderId="15" xfId="0" applyNumberFormat="1" applyBorder="1" applyAlignment="1">
      <alignment horizontal="center" vertical="top"/>
    </xf>
    <xf numFmtId="49" fontId="2" fillId="0" borderId="1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horizontal="left" vertical="top" wrapText="1" indent="1"/>
    </xf>
    <xf numFmtId="49" fontId="0" fillId="0" borderId="22" xfId="0" applyNumberFormat="1" applyBorder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right" wrapText="1"/>
    </xf>
    <xf numFmtId="4" fontId="2" fillId="0" borderId="21" xfId="0" applyNumberFormat="1" applyFont="1" applyBorder="1" applyAlignment="1">
      <alignment horizontal="right" wrapText="1"/>
    </xf>
    <xf numFmtId="49" fontId="0" fillId="0" borderId="13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wrapText="1"/>
    </xf>
    <xf numFmtId="4" fontId="2" fillId="0" borderId="23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1" fillId="0" borderId="17" xfId="0" applyNumberFormat="1" applyFont="1" applyBorder="1" applyAlignment="1">
      <alignment horizontal="right" wrapText="1"/>
    </xf>
    <xf numFmtId="4" fontId="1" fillId="0" borderId="24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vertical="top" wrapText="1"/>
    </xf>
    <xf numFmtId="4" fontId="2" fillId="0" borderId="24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vertical="top" wrapText="1"/>
    </xf>
    <xf numFmtId="4" fontId="1" fillId="0" borderId="12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 wrapText="1"/>
    </xf>
    <xf numFmtId="4" fontId="1" fillId="0" borderId="18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4" fontId="2" fillId="0" borderId="22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horizontal="right" wrapText="1"/>
    </xf>
    <xf numFmtId="2" fontId="2" fillId="0" borderId="24" xfId="0" applyNumberFormat="1" applyFont="1" applyBorder="1" applyAlignment="1">
      <alignment horizontal="right" wrapText="1"/>
    </xf>
    <xf numFmtId="2" fontId="2" fillId="0" borderId="16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11" fontId="2" fillId="0" borderId="11" xfId="0" applyNumberFormat="1" applyFont="1" applyBorder="1" applyAlignment="1">
      <alignment vertical="top" wrapText="1"/>
    </xf>
    <xf numFmtId="164" fontId="2" fillId="0" borderId="16" xfId="0" applyNumberFormat="1" applyFont="1" applyBorder="1" applyAlignment="1">
      <alignment horizontal="right" wrapText="1"/>
    </xf>
    <xf numFmtId="4" fontId="1" fillId="0" borderId="16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 vertical="top" wrapText="1" indent="1"/>
    </xf>
    <xf numFmtId="49" fontId="0" fillId="0" borderId="0" xfId="0" applyNumberForma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wrapText="1"/>
    </xf>
    <xf numFmtId="4" fontId="2" fillId="0" borderId="23" xfId="0" applyNumberFormat="1" applyFont="1" applyBorder="1" applyAlignment="1">
      <alignment horizontal="right" wrapText="1"/>
    </xf>
    <xf numFmtId="4" fontId="1" fillId="0" borderId="21" xfId="0" applyNumberFormat="1" applyFont="1" applyBorder="1" applyAlignment="1">
      <alignment horizontal="right" wrapText="1"/>
    </xf>
    <xf numFmtId="49" fontId="2" fillId="0" borderId="12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left" wrapText="1"/>
    </xf>
    <xf numFmtId="2" fontId="1" fillId="0" borderId="16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1" fillId="0" borderId="17" xfId="0" applyNumberFormat="1" applyFont="1" applyBorder="1" applyAlignment="1">
      <alignment horizontal="right" wrapText="1"/>
    </xf>
    <xf numFmtId="2" fontId="1" fillId="0" borderId="24" xfId="0" applyNumberFormat="1" applyFont="1" applyBorder="1" applyAlignment="1">
      <alignment horizontal="right" vertical="top" wrapText="1"/>
    </xf>
    <xf numFmtId="2" fontId="1" fillId="0" borderId="16" xfId="0" applyNumberFormat="1" applyFont="1" applyBorder="1" applyAlignment="1">
      <alignment horizontal="right" vertical="top" wrapText="1"/>
    </xf>
    <xf numFmtId="2" fontId="2" fillId="0" borderId="16" xfId="0" applyNumberFormat="1" applyFont="1" applyBorder="1" applyAlignment="1">
      <alignment horizontal="right" vertical="top" wrapText="1"/>
    </xf>
    <xf numFmtId="2" fontId="2" fillId="0" borderId="16" xfId="0" applyNumberFormat="1" applyFont="1" applyBorder="1" applyAlignment="1">
      <alignment horizontal="right" wrapText="1"/>
    </xf>
    <xf numFmtId="2" fontId="2" fillId="0" borderId="23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1" fillId="0" borderId="11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right" wrapText="1"/>
    </xf>
    <xf numFmtId="2" fontId="1" fillId="0" borderId="11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right" wrapText="1"/>
    </xf>
    <xf numFmtId="2" fontId="2" fillId="0" borderId="21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4" fontId="1" fillId="0" borderId="17" xfId="0" applyNumberFormat="1" applyFont="1" applyBorder="1" applyAlignment="1">
      <alignment horizontal="right" wrapText="1"/>
    </xf>
    <xf numFmtId="2" fontId="1" fillId="0" borderId="24" xfId="0" applyNumberFormat="1" applyFont="1" applyBorder="1" applyAlignment="1">
      <alignment horizontal="right" wrapText="1"/>
    </xf>
    <xf numFmtId="2" fontId="1" fillId="0" borderId="16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2" fillId="0" borderId="23" xfId="0" applyNumberFormat="1" applyFont="1" applyBorder="1" applyAlignment="1">
      <alignment horizontal="right" wrapText="1"/>
    </xf>
    <xf numFmtId="49" fontId="1" fillId="0" borderId="20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  <xf numFmtId="2" fontId="2" fillId="0" borderId="13" xfId="0" applyNumberFormat="1" applyFont="1" applyBorder="1" applyAlignment="1">
      <alignment horizontal="right" wrapText="1"/>
    </xf>
    <xf numFmtId="4" fontId="1" fillId="0" borderId="24" xfId="0" applyNumberFormat="1" applyFont="1" applyBorder="1" applyAlignment="1">
      <alignment horizontal="right" wrapText="1"/>
    </xf>
    <xf numFmtId="164" fontId="1" fillId="0" borderId="17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right" wrapText="1"/>
    </xf>
    <xf numFmtId="4" fontId="2" fillId="0" borderId="16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4" fontId="2" fillId="0" borderId="20" xfId="0" applyNumberFormat="1" applyFont="1" applyBorder="1" applyAlignment="1">
      <alignment horizontal="right" wrapText="1"/>
    </xf>
    <xf numFmtId="4" fontId="2" fillId="0" borderId="21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24" xfId="0" applyNumberFormat="1" applyFont="1" applyBorder="1" applyAlignment="1">
      <alignment horizontal="right" wrapText="1"/>
    </xf>
    <xf numFmtId="164" fontId="2" fillId="0" borderId="21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1" fillId="0" borderId="20" xfId="0" applyNumberFormat="1" applyFont="1" applyBorder="1" applyAlignment="1">
      <alignment horizontal="right" wrapText="1"/>
    </xf>
    <xf numFmtId="2" fontId="1" fillId="0" borderId="20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left" wrapText="1"/>
    </xf>
    <xf numFmtId="2" fontId="2" fillId="0" borderId="21" xfId="0" applyNumberFormat="1" applyFont="1" applyBorder="1" applyAlignment="1">
      <alignment horizontal="left" wrapText="1"/>
    </xf>
    <xf numFmtId="2" fontId="2" fillId="0" borderId="10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vertical="top" wrapText="1"/>
    </xf>
    <xf numFmtId="49" fontId="12" fillId="0" borderId="0" xfId="0" applyNumberFormat="1" applyFont="1" applyAlignment="1">
      <alignment horizontal="left" vertical="top" wrapText="1"/>
    </xf>
    <xf numFmtId="166" fontId="12" fillId="0" borderId="0" xfId="0" applyNumberFormat="1" applyFont="1" applyAlignment="1">
      <alignment horizontal="left" vertical="top" wrapText="1"/>
    </xf>
    <xf numFmtId="49" fontId="12" fillId="0" borderId="0" xfId="0" applyNumberFormat="1" applyFont="1" applyBorder="1" applyAlignment="1">
      <alignment horizontal="center" vertical="top" wrapText="1"/>
    </xf>
    <xf numFmtId="4" fontId="12" fillId="0" borderId="0" xfId="0" applyNumberFormat="1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4" fontId="7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49" fontId="2" fillId="0" borderId="13" xfId="0" applyNumberFormat="1" applyFont="1" applyBorder="1" applyAlignment="1">
      <alignment horizontal="left" vertical="top" wrapText="1" indent="2"/>
    </xf>
    <xf numFmtId="0" fontId="0" fillId="0" borderId="11" xfId="0" applyBorder="1" applyAlignment="1">
      <alignment horizontal="left" vertical="top" indent="2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vertical="center" wrapText="1"/>
    </xf>
    <xf numFmtId="4" fontId="8" fillId="0" borderId="14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 wrapText="1"/>
    </xf>
    <xf numFmtId="4" fontId="0" fillId="0" borderId="20" xfId="0" applyNumberFormat="1" applyFont="1" applyBorder="1" applyAlignment="1">
      <alignment vertical="center" wrapText="1"/>
    </xf>
    <xf numFmtId="0" fontId="2" fillId="0" borderId="20" xfId="0" applyNumberFormat="1" applyFont="1" applyBorder="1" applyAlignment="1" applyProtection="1">
      <alignment horizontal="left" vertical="top" wrapText="1" readingOrder="1"/>
      <protection/>
    </xf>
    <xf numFmtId="0" fontId="0" fillId="0" borderId="20" xfId="0" applyNumberFormat="1" applyFont="1" applyBorder="1" applyAlignment="1" applyProtection="1">
      <alignment horizontal="left" vertical="top" wrapText="1" readingOrder="1"/>
      <protection/>
    </xf>
    <xf numFmtId="166" fontId="2" fillId="0" borderId="0" xfId="0" applyNumberFormat="1" applyFont="1" applyBorder="1" applyAlignment="1">
      <alignment horizontal="left" vertical="center" wrapText="1"/>
    </xf>
    <xf numFmtId="166" fontId="0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14" xfId="0" applyNumberFormat="1" applyFont="1" applyBorder="1" applyAlignment="1">
      <alignment horizontal="center" vertical="center" wrapText="1"/>
    </xf>
    <xf numFmtId="166" fontId="2" fillId="0" borderId="20" xfId="0" applyNumberFormat="1" applyFont="1" applyBorder="1" applyAlignment="1">
      <alignment horizontal="left" vertical="center" wrapText="1"/>
    </xf>
    <xf numFmtId="166" fontId="0" fillId="0" borderId="20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166" fontId="12" fillId="0" borderId="0" xfId="0" applyNumberFormat="1" applyFont="1" applyBorder="1" applyAlignment="1">
      <alignment horizontal="left" vertical="top" wrapText="1"/>
    </xf>
    <xf numFmtId="166" fontId="13" fillId="0" borderId="0" xfId="0" applyNumberFormat="1" applyFont="1" applyAlignment="1">
      <alignment horizontal="left" vertical="top" wrapText="1"/>
    </xf>
    <xf numFmtId="0" fontId="8" fillId="0" borderId="14" xfId="0" applyFont="1" applyBorder="1" applyAlignment="1">
      <alignment wrapText="1"/>
    </xf>
    <xf numFmtId="49" fontId="1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4" xfId="0" applyFont="1" applyBorder="1" applyAlignment="1">
      <alignment horizontal="center" vertical="center"/>
    </xf>
    <xf numFmtId="166" fontId="0" fillId="0" borderId="20" xfId="0" applyNumberFormat="1" applyBorder="1" applyAlignment="1">
      <alignment vertical="center"/>
    </xf>
    <xf numFmtId="2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0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8.875" style="0" customWidth="1"/>
    <col min="2" max="2" width="50.00390625" style="6" customWidth="1"/>
    <col min="3" max="4" width="15.75390625" style="0" customWidth="1"/>
    <col min="5" max="5" width="8.625" style="0" customWidth="1"/>
  </cols>
  <sheetData>
    <row r="1" spans="1:5" ht="51" customHeight="1">
      <c r="A1" s="23"/>
      <c r="B1" s="223" t="s">
        <v>113</v>
      </c>
      <c r="C1" s="193"/>
      <c r="D1" s="193"/>
      <c r="E1" s="193"/>
    </row>
    <row r="2" spans="1:5" ht="16.5">
      <c r="A2" s="24"/>
      <c r="B2" s="10" t="s">
        <v>114</v>
      </c>
      <c r="C2" s="1" t="s">
        <v>115</v>
      </c>
      <c r="D2" s="1" t="s">
        <v>116</v>
      </c>
      <c r="E2" s="36" t="s">
        <v>117</v>
      </c>
    </row>
    <row r="3" spans="1:5" ht="33">
      <c r="A3" s="35" t="s">
        <v>155</v>
      </c>
      <c r="B3" s="21" t="s">
        <v>156</v>
      </c>
      <c r="C3" s="86">
        <f>SUM(C5:C10)</f>
        <v>64000</v>
      </c>
      <c r="D3" s="86">
        <f>SUM(D5:D10)</f>
        <v>36711.49</v>
      </c>
      <c r="E3" s="140">
        <f>D3/C3*100</f>
        <v>57.361703125</v>
      </c>
    </row>
    <row r="4" spans="1:5" ht="16.5">
      <c r="A4" s="29" t="s">
        <v>118</v>
      </c>
      <c r="B4" s="66"/>
      <c r="C4" s="87"/>
      <c r="D4" s="87"/>
      <c r="E4" s="141"/>
    </row>
    <row r="5" spans="1:5" ht="16.5">
      <c r="A5" s="9" t="s">
        <v>119</v>
      </c>
      <c r="B5" s="63" t="s">
        <v>483</v>
      </c>
      <c r="C5" s="88">
        <v>18000</v>
      </c>
      <c r="D5" s="89">
        <v>10201.96</v>
      </c>
      <c r="E5" s="142">
        <f aca="true" t="shared" si="0" ref="E5:E10">D5/C5*100</f>
        <v>56.67755555555555</v>
      </c>
    </row>
    <row r="6" spans="1:5" ht="16.5">
      <c r="A6" s="9" t="s">
        <v>119</v>
      </c>
      <c r="B6" s="63" t="s">
        <v>412</v>
      </c>
      <c r="C6" s="88">
        <v>2000</v>
      </c>
      <c r="D6" s="89">
        <v>1999.58</v>
      </c>
      <c r="E6" s="142">
        <f t="shared" si="0"/>
        <v>99.979</v>
      </c>
    </row>
    <row r="7" spans="1:5" ht="16.5">
      <c r="A7" s="9" t="s">
        <v>119</v>
      </c>
      <c r="B7" s="63" t="s">
        <v>407</v>
      </c>
      <c r="C7" s="88">
        <v>2000</v>
      </c>
      <c r="D7" s="89">
        <v>0</v>
      </c>
      <c r="E7" s="142">
        <f t="shared" si="0"/>
        <v>0</v>
      </c>
    </row>
    <row r="8" spans="1:5" ht="16.5">
      <c r="A8" s="9" t="s">
        <v>119</v>
      </c>
      <c r="B8" s="63" t="s">
        <v>408</v>
      </c>
      <c r="C8" s="88">
        <v>2000</v>
      </c>
      <c r="D8" s="88">
        <v>0</v>
      </c>
      <c r="E8" s="142">
        <f t="shared" si="0"/>
        <v>0</v>
      </c>
    </row>
    <row r="9" spans="1:5" ht="16.5">
      <c r="A9" s="9" t="s">
        <v>119</v>
      </c>
      <c r="B9" s="63" t="s">
        <v>482</v>
      </c>
      <c r="C9" s="88">
        <v>15000</v>
      </c>
      <c r="D9" s="88">
        <v>0</v>
      </c>
      <c r="E9" s="142">
        <f t="shared" si="0"/>
        <v>0</v>
      </c>
    </row>
    <row r="10" spans="1:5" ht="33">
      <c r="A10" s="9" t="s">
        <v>119</v>
      </c>
      <c r="B10" s="63" t="s">
        <v>457</v>
      </c>
      <c r="C10" s="88">
        <v>25000</v>
      </c>
      <c r="D10" s="88">
        <v>24509.95</v>
      </c>
      <c r="E10" s="121">
        <f t="shared" si="0"/>
        <v>98.0398</v>
      </c>
    </row>
    <row r="11" spans="1:5" ht="16.5">
      <c r="A11" s="18" t="s">
        <v>136</v>
      </c>
      <c r="B11" s="64" t="s">
        <v>135</v>
      </c>
      <c r="C11" s="90">
        <f>SUM(C13)</f>
        <v>13000</v>
      </c>
      <c r="D11" s="90">
        <f>SUM(D13)</f>
        <v>10216.07</v>
      </c>
      <c r="E11" s="141">
        <f>D11/C11*100</f>
        <v>78.58515384615384</v>
      </c>
    </row>
    <row r="12" spans="1:5" ht="16.5">
      <c r="A12" s="72" t="s">
        <v>118</v>
      </c>
      <c r="B12" s="65"/>
      <c r="C12" s="87"/>
      <c r="D12" s="91"/>
      <c r="E12" s="141"/>
    </row>
    <row r="13" spans="1:5" ht="33">
      <c r="A13" s="9" t="s">
        <v>119</v>
      </c>
      <c r="B13" s="12" t="s">
        <v>409</v>
      </c>
      <c r="C13" s="89">
        <v>13000</v>
      </c>
      <c r="D13" s="89">
        <v>10216.07</v>
      </c>
      <c r="E13" s="121">
        <f>D13/C13*100</f>
        <v>78.58515384615384</v>
      </c>
    </row>
    <row r="14" spans="1:5" ht="28.5" customHeight="1">
      <c r="A14" s="73" t="s">
        <v>138</v>
      </c>
      <c r="B14" s="64" t="s">
        <v>137</v>
      </c>
      <c r="C14" s="92">
        <f>C16+C20+C25+C26+C30+C34+C35+C36+C37+C38+C39+C40+C41+C46+C47</f>
        <v>158058</v>
      </c>
      <c r="D14" s="92">
        <f>D16+D20+D25+D26+D30+D34+D35+D36+D37+D38+D39+D40+D41+D46+D47</f>
        <v>96053.36</v>
      </c>
      <c r="E14" s="137">
        <f>D14/C14*100</f>
        <v>60.77095749661516</v>
      </c>
    </row>
    <row r="15" spans="1:5" ht="16.5">
      <c r="A15" s="72" t="s">
        <v>118</v>
      </c>
      <c r="B15" s="12"/>
      <c r="C15" s="92"/>
      <c r="D15" s="92"/>
      <c r="E15" s="137"/>
    </row>
    <row r="16" spans="1:5" ht="16.5">
      <c r="A16" s="9" t="s">
        <v>119</v>
      </c>
      <c r="B16" s="12" t="s">
        <v>438</v>
      </c>
      <c r="C16" s="135">
        <f>SUM(C18:C19)</f>
        <v>62158</v>
      </c>
      <c r="D16" s="135">
        <f>SUM(D18:D19)</f>
        <v>62156.670000000006</v>
      </c>
      <c r="E16" s="143">
        <f>D16/C16*100</f>
        <v>99.99786029151518</v>
      </c>
    </row>
    <row r="17" spans="1:5" ht="16.5">
      <c r="A17" s="9"/>
      <c r="B17" s="12" t="s">
        <v>125</v>
      </c>
      <c r="C17" s="136" t="s">
        <v>125</v>
      </c>
      <c r="D17" s="136" t="s">
        <v>125</v>
      </c>
      <c r="E17" s="137"/>
    </row>
    <row r="18" spans="1:5" ht="49.5">
      <c r="A18" s="9"/>
      <c r="B18" s="12" t="s">
        <v>439</v>
      </c>
      <c r="C18" s="135">
        <v>60938</v>
      </c>
      <c r="D18" s="135">
        <v>60937.91</v>
      </c>
      <c r="E18" s="143">
        <f>D18/C18*100</f>
        <v>99.99985230890414</v>
      </c>
    </row>
    <row r="19" spans="1:5" ht="52.5" customHeight="1">
      <c r="A19" s="9"/>
      <c r="B19" s="12" t="s">
        <v>440</v>
      </c>
      <c r="C19" s="135">
        <v>1220</v>
      </c>
      <c r="D19" s="135">
        <v>1218.76</v>
      </c>
      <c r="E19" s="143">
        <f>D19/C19*100</f>
        <v>99.8983606557377</v>
      </c>
    </row>
    <row r="20" spans="1:5" ht="33">
      <c r="A20" s="9" t="s">
        <v>119</v>
      </c>
      <c r="B20" s="12" t="s">
        <v>139</v>
      </c>
      <c r="C20" s="89">
        <f>SUM(C22:C24)</f>
        <v>15300</v>
      </c>
      <c r="D20" s="89">
        <f>SUM(D22:D24)</f>
        <v>12029.93</v>
      </c>
      <c r="E20" s="121">
        <f>D20/C20*100</f>
        <v>78.62699346405229</v>
      </c>
    </row>
    <row r="21" spans="1:5" ht="16.5">
      <c r="A21" s="9"/>
      <c r="B21" s="12" t="s">
        <v>125</v>
      </c>
      <c r="C21" s="17" t="s">
        <v>125</v>
      </c>
      <c r="D21" s="17" t="s">
        <v>125</v>
      </c>
      <c r="E21" s="121"/>
    </row>
    <row r="22" spans="1:5" ht="19.5" customHeight="1">
      <c r="A22" s="9"/>
      <c r="B22" s="12" t="s">
        <v>442</v>
      </c>
      <c r="C22" s="89">
        <v>11000</v>
      </c>
      <c r="D22" s="89">
        <v>9960</v>
      </c>
      <c r="E22" s="121">
        <f>D22/C22*100</f>
        <v>90.54545454545455</v>
      </c>
    </row>
    <row r="23" spans="1:5" ht="16.5">
      <c r="A23" s="9"/>
      <c r="B23" s="12" t="s">
        <v>458</v>
      </c>
      <c r="C23" s="89">
        <v>1300</v>
      </c>
      <c r="D23" s="89">
        <v>83.15</v>
      </c>
      <c r="E23" s="121">
        <f>D23/C23*100</f>
        <v>6.396153846153847</v>
      </c>
    </row>
    <row r="24" spans="1:5" ht="16.5">
      <c r="A24" s="9"/>
      <c r="B24" s="12" t="s">
        <v>459</v>
      </c>
      <c r="C24" s="89">
        <v>3000</v>
      </c>
      <c r="D24" s="89">
        <v>1986.78</v>
      </c>
      <c r="E24" s="121">
        <f>D24/C24*100</f>
        <v>66.226</v>
      </c>
    </row>
    <row r="25" spans="1:5" ht="34.5" customHeight="1">
      <c r="A25" s="9" t="s">
        <v>119</v>
      </c>
      <c r="B25" s="12" t="s">
        <v>484</v>
      </c>
      <c r="C25" s="89">
        <v>2000</v>
      </c>
      <c r="D25" s="89">
        <v>0</v>
      </c>
      <c r="E25" s="121">
        <f aca="true" t="shared" si="1" ref="E25:E38">D25/C25*100</f>
        <v>0</v>
      </c>
    </row>
    <row r="26" spans="1:5" ht="33">
      <c r="A26" s="9" t="s">
        <v>119</v>
      </c>
      <c r="B26" s="12" t="s">
        <v>441</v>
      </c>
      <c r="C26" s="89">
        <f>SUM(C28:C29)</f>
        <v>5000</v>
      </c>
      <c r="D26" s="89">
        <f>SUM(D28:D29)</f>
        <v>3313.42</v>
      </c>
      <c r="E26" s="121">
        <f t="shared" si="1"/>
        <v>66.2684</v>
      </c>
    </row>
    <row r="27" spans="1:5" ht="16.5">
      <c r="A27" s="9"/>
      <c r="B27" s="12" t="s">
        <v>125</v>
      </c>
      <c r="C27" s="12" t="s">
        <v>125</v>
      </c>
      <c r="D27" s="12" t="s">
        <v>125</v>
      </c>
      <c r="E27" s="121"/>
    </row>
    <row r="28" spans="1:5" ht="16.5">
      <c r="A28" s="9"/>
      <c r="B28" s="12" t="s">
        <v>458</v>
      </c>
      <c r="C28" s="89">
        <v>4925</v>
      </c>
      <c r="D28" s="89">
        <v>3238.82</v>
      </c>
      <c r="E28" s="121">
        <f t="shared" si="1"/>
        <v>65.76284263959391</v>
      </c>
    </row>
    <row r="29" spans="1:5" ht="16.5">
      <c r="A29" s="9"/>
      <c r="B29" s="12" t="s">
        <v>459</v>
      </c>
      <c r="C29" s="89">
        <v>75</v>
      </c>
      <c r="D29" s="89">
        <v>74.6</v>
      </c>
      <c r="E29" s="121">
        <f t="shared" si="1"/>
        <v>99.46666666666665</v>
      </c>
    </row>
    <row r="30" spans="1:5" ht="33">
      <c r="A30" s="9" t="s">
        <v>119</v>
      </c>
      <c r="B30" s="12" t="s">
        <v>154</v>
      </c>
      <c r="C30" s="89">
        <f>SUM(C32:C33)</f>
        <v>1290</v>
      </c>
      <c r="D30" s="89">
        <f>SUM(D32:D33)</f>
        <v>0</v>
      </c>
      <c r="E30" s="121">
        <f t="shared" si="1"/>
        <v>0</v>
      </c>
    </row>
    <row r="31" spans="1:5" ht="16.5">
      <c r="A31" s="9"/>
      <c r="B31" s="12" t="s">
        <v>125</v>
      </c>
      <c r="C31" s="17" t="s">
        <v>125</v>
      </c>
      <c r="D31" s="17" t="s">
        <v>125</v>
      </c>
      <c r="E31" s="121"/>
    </row>
    <row r="32" spans="1:5" ht="16.5">
      <c r="A32" s="9"/>
      <c r="B32" s="12" t="s">
        <v>458</v>
      </c>
      <c r="C32" s="89">
        <v>500</v>
      </c>
      <c r="D32" s="89">
        <v>0</v>
      </c>
      <c r="E32" s="121">
        <f>D32/C32*100</f>
        <v>0</v>
      </c>
    </row>
    <row r="33" spans="1:5" ht="16.5">
      <c r="A33" s="53"/>
      <c r="B33" s="48" t="s">
        <v>459</v>
      </c>
      <c r="C33" s="93">
        <v>790</v>
      </c>
      <c r="D33" s="93">
        <v>0</v>
      </c>
      <c r="E33" s="144">
        <f>D33/C33*100</f>
        <v>0</v>
      </c>
    </row>
    <row r="34" spans="1:5" ht="33">
      <c r="A34" s="82" t="s">
        <v>119</v>
      </c>
      <c r="B34" s="83" t="s">
        <v>158</v>
      </c>
      <c r="C34" s="100">
        <v>6500</v>
      </c>
      <c r="D34" s="100">
        <v>3683.77</v>
      </c>
      <c r="E34" s="120">
        <f t="shared" si="1"/>
        <v>56.67338461538461</v>
      </c>
    </row>
    <row r="35" spans="1:5" ht="66">
      <c r="A35" s="9" t="s">
        <v>119</v>
      </c>
      <c r="B35" s="12" t="s">
        <v>396</v>
      </c>
      <c r="C35" s="89">
        <v>7700</v>
      </c>
      <c r="D35" s="89">
        <v>2320.74</v>
      </c>
      <c r="E35" s="121">
        <f t="shared" si="1"/>
        <v>30.139480519480514</v>
      </c>
    </row>
    <row r="36" spans="1:5" ht="33">
      <c r="A36" s="9" t="s">
        <v>119</v>
      </c>
      <c r="B36" s="12" t="s">
        <v>157</v>
      </c>
      <c r="C36" s="89">
        <v>1000</v>
      </c>
      <c r="D36" s="89">
        <v>0</v>
      </c>
      <c r="E36" s="121">
        <f t="shared" si="1"/>
        <v>0</v>
      </c>
    </row>
    <row r="37" spans="1:5" ht="16.5">
      <c r="A37" s="9" t="s">
        <v>119</v>
      </c>
      <c r="B37" s="12" t="s">
        <v>411</v>
      </c>
      <c r="C37" s="115">
        <v>500</v>
      </c>
      <c r="D37" s="89">
        <v>240.09</v>
      </c>
      <c r="E37" s="121">
        <f t="shared" si="1"/>
        <v>48.018</v>
      </c>
    </row>
    <row r="38" spans="1:5" ht="33">
      <c r="A38" s="9" t="s">
        <v>119</v>
      </c>
      <c r="B38" s="12" t="s">
        <v>62</v>
      </c>
      <c r="C38" s="89">
        <v>2000</v>
      </c>
      <c r="D38" s="89">
        <v>798.11</v>
      </c>
      <c r="E38" s="121">
        <f t="shared" si="1"/>
        <v>39.905499999999996</v>
      </c>
    </row>
    <row r="39" spans="1:5" ht="33">
      <c r="A39" s="9" t="s">
        <v>119</v>
      </c>
      <c r="B39" s="12" t="s">
        <v>410</v>
      </c>
      <c r="C39" s="89">
        <v>1710</v>
      </c>
      <c r="D39" s="89">
        <v>1700.73</v>
      </c>
      <c r="E39" s="121">
        <f>D39/C39*100</f>
        <v>99.4578947368421</v>
      </c>
    </row>
    <row r="40" spans="1:5" ht="16.5">
      <c r="A40" s="9" t="s">
        <v>119</v>
      </c>
      <c r="B40" s="12" t="s">
        <v>443</v>
      </c>
      <c r="C40" s="89">
        <v>10000</v>
      </c>
      <c r="D40" s="89">
        <v>976</v>
      </c>
      <c r="E40" s="121">
        <f>D40/C40*100</f>
        <v>9.76</v>
      </c>
    </row>
    <row r="41" spans="1:5" ht="33">
      <c r="A41" s="9" t="s">
        <v>119</v>
      </c>
      <c r="B41" s="12" t="s">
        <v>140</v>
      </c>
      <c r="C41" s="89">
        <f>SUM(C43:C45)</f>
        <v>5900</v>
      </c>
      <c r="D41" s="89">
        <f>SUM(D43:D45)</f>
        <v>3377.9</v>
      </c>
      <c r="E41" s="121">
        <f>D41/C41*100</f>
        <v>57.25254237288135</v>
      </c>
    </row>
    <row r="42" spans="1:5" ht="16.5">
      <c r="A42" s="9"/>
      <c r="B42" s="12" t="s">
        <v>125</v>
      </c>
      <c r="C42" s="12" t="s">
        <v>125</v>
      </c>
      <c r="D42" s="12" t="s">
        <v>125</v>
      </c>
      <c r="E42" s="121"/>
    </row>
    <row r="43" spans="1:5" ht="33">
      <c r="A43" s="25"/>
      <c r="B43" s="12" t="s">
        <v>473</v>
      </c>
      <c r="C43" s="88">
        <v>2000</v>
      </c>
      <c r="D43" s="88">
        <v>2000</v>
      </c>
      <c r="E43" s="121">
        <f aca="true" t="shared" si="2" ref="E43:E48">D43/C43*100</f>
        <v>100</v>
      </c>
    </row>
    <row r="44" spans="1:5" ht="33">
      <c r="A44" s="25"/>
      <c r="B44" s="12" t="s">
        <v>63</v>
      </c>
      <c r="C44" s="89">
        <v>1500</v>
      </c>
      <c r="D44" s="89">
        <v>1377.9</v>
      </c>
      <c r="E44" s="121">
        <f t="shared" si="2"/>
        <v>91.86000000000001</v>
      </c>
    </row>
    <row r="45" spans="1:5" ht="16.5">
      <c r="A45" s="94" t="s">
        <v>119</v>
      </c>
      <c r="B45" s="12" t="s">
        <v>64</v>
      </c>
      <c r="C45" s="89">
        <v>2400</v>
      </c>
      <c r="D45" s="89">
        <v>0</v>
      </c>
      <c r="E45" s="121">
        <f t="shared" si="2"/>
        <v>0</v>
      </c>
    </row>
    <row r="46" spans="1:5" ht="66">
      <c r="A46" s="9" t="s">
        <v>119</v>
      </c>
      <c r="B46" s="12" t="s">
        <v>405</v>
      </c>
      <c r="C46" s="89">
        <v>10000</v>
      </c>
      <c r="D46" s="89">
        <v>5370</v>
      </c>
      <c r="E46" s="121">
        <f t="shared" si="2"/>
        <v>53.7</v>
      </c>
    </row>
    <row r="47" spans="1:5" ht="33">
      <c r="A47" s="9" t="s">
        <v>119</v>
      </c>
      <c r="B47" s="12" t="s">
        <v>460</v>
      </c>
      <c r="C47" s="89">
        <v>27000</v>
      </c>
      <c r="D47" s="89">
        <v>86</v>
      </c>
      <c r="E47" s="121">
        <f t="shared" si="2"/>
        <v>0.3185185185185185</v>
      </c>
    </row>
    <row r="48" spans="1:5" ht="20.25" customHeight="1">
      <c r="A48" s="37"/>
      <c r="B48" s="14" t="s">
        <v>120</v>
      </c>
      <c r="C48" s="95">
        <f>SUM(C3,C11,C14)</f>
        <v>235058</v>
      </c>
      <c r="D48" s="95">
        <f>SUM(D3,D11,D14)</f>
        <v>142980.91999999998</v>
      </c>
      <c r="E48" s="145">
        <f t="shared" si="2"/>
        <v>60.82793182959099</v>
      </c>
    </row>
    <row r="49" spans="1:5" ht="89.25" customHeight="1">
      <c r="A49" s="41"/>
      <c r="B49" s="210" t="s">
        <v>352</v>
      </c>
      <c r="C49" s="224"/>
      <c r="D49" s="224"/>
      <c r="E49" s="224"/>
    </row>
    <row r="50" spans="1:5" ht="42" customHeight="1">
      <c r="A50" s="23"/>
      <c r="B50" s="192" t="s">
        <v>121</v>
      </c>
      <c r="C50" s="192"/>
      <c r="D50" s="192"/>
      <c r="E50" s="192"/>
    </row>
    <row r="51" spans="1:5" ht="16.5">
      <c r="A51" s="37"/>
      <c r="B51" s="15" t="s">
        <v>114</v>
      </c>
      <c r="C51" s="3" t="s">
        <v>115</v>
      </c>
      <c r="D51" s="3" t="s">
        <v>116</v>
      </c>
      <c r="E51" s="3" t="s">
        <v>117</v>
      </c>
    </row>
    <row r="52" spans="1:5" ht="16.5">
      <c r="A52" s="75" t="s">
        <v>159</v>
      </c>
      <c r="B52" s="74" t="s">
        <v>160</v>
      </c>
      <c r="C52" s="96">
        <f>C54</f>
        <v>270000</v>
      </c>
      <c r="D52" s="96">
        <f>D54</f>
        <v>270000</v>
      </c>
      <c r="E52" s="156">
        <f aca="true" t="shared" si="3" ref="E52:E77">D52/C52*100</f>
        <v>100</v>
      </c>
    </row>
    <row r="53" spans="1:5" ht="16.5">
      <c r="A53" s="72" t="s">
        <v>118</v>
      </c>
      <c r="B53" s="13"/>
      <c r="C53" s="96"/>
      <c r="D53" s="96"/>
      <c r="E53" s="34"/>
    </row>
    <row r="54" spans="1:5" ht="33">
      <c r="A54" s="9" t="s">
        <v>119</v>
      </c>
      <c r="B54" s="178" t="s">
        <v>413</v>
      </c>
      <c r="C54" s="88">
        <v>270000</v>
      </c>
      <c r="D54" s="88">
        <v>270000</v>
      </c>
      <c r="E54" s="121">
        <f t="shared" si="3"/>
        <v>100</v>
      </c>
    </row>
    <row r="55" spans="1:5" ht="16.5">
      <c r="A55" s="73" t="s">
        <v>161</v>
      </c>
      <c r="B55" s="178" t="s">
        <v>162</v>
      </c>
      <c r="C55" s="127">
        <f>SUM(C57,C61,C65,C70,C75,C76)</f>
        <v>1514885</v>
      </c>
      <c r="D55" s="127">
        <f>SUM(D57,D61,D65,D70,D75,D76)</f>
        <v>1353191.81</v>
      </c>
      <c r="E55" s="156">
        <f t="shared" si="3"/>
        <v>89.32637196882932</v>
      </c>
    </row>
    <row r="56" spans="1:5" ht="16.5">
      <c r="A56" s="72" t="s">
        <v>118</v>
      </c>
      <c r="B56" s="178"/>
      <c r="C56" s="88"/>
      <c r="D56" s="88"/>
      <c r="E56" s="121"/>
    </row>
    <row r="57" spans="1:5" ht="16.5">
      <c r="A57" s="9" t="s">
        <v>119</v>
      </c>
      <c r="B57" s="178" t="s">
        <v>163</v>
      </c>
      <c r="C57" s="88">
        <f>SUM(C59:C60)</f>
        <v>424324</v>
      </c>
      <c r="D57" s="88">
        <f>SUM(D59:D60)</f>
        <v>270065.92</v>
      </c>
      <c r="E57" s="121">
        <f t="shared" si="3"/>
        <v>63.64615718177619</v>
      </c>
    </row>
    <row r="58" spans="1:5" ht="16.5">
      <c r="A58" s="9"/>
      <c r="B58" s="178" t="s">
        <v>125</v>
      </c>
      <c r="C58" s="88" t="s">
        <v>125</v>
      </c>
      <c r="D58" s="88" t="s">
        <v>125</v>
      </c>
      <c r="E58" s="121"/>
    </row>
    <row r="59" spans="1:5" ht="16.5">
      <c r="A59" s="9"/>
      <c r="B59" s="178" t="s">
        <v>86</v>
      </c>
      <c r="C59" s="88">
        <v>7493</v>
      </c>
      <c r="D59" s="88">
        <v>7492.35</v>
      </c>
      <c r="E59" s="121">
        <f t="shared" si="3"/>
        <v>99.99132523688776</v>
      </c>
    </row>
    <row r="60" spans="1:5" ht="16.5">
      <c r="A60" s="53"/>
      <c r="B60" s="179" t="s">
        <v>76</v>
      </c>
      <c r="C60" s="97">
        <v>416831</v>
      </c>
      <c r="D60" s="97">
        <v>262573.57</v>
      </c>
      <c r="E60" s="144">
        <f t="shared" si="3"/>
        <v>62.99281243477572</v>
      </c>
    </row>
    <row r="61" spans="1:5" ht="16.5">
      <c r="A61" s="82" t="s">
        <v>119</v>
      </c>
      <c r="B61" s="180" t="s">
        <v>87</v>
      </c>
      <c r="C61" s="104">
        <f>SUM(C63:C64)</f>
        <v>648791</v>
      </c>
      <c r="D61" s="104">
        <f>SUM(D63:D64)</f>
        <v>648789.63</v>
      </c>
      <c r="E61" s="120">
        <f t="shared" si="3"/>
        <v>99.99978883800793</v>
      </c>
    </row>
    <row r="62" spans="1:5" ht="16.5">
      <c r="A62" s="9"/>
      <c r="B62" s="178" t="s">
        <v>125</v>
      </c>
      <c r="C62" s="88" t="s">
        <v>125</v>
      </c>
      <c r="D62" s="88" t="s">
        <v>125</v>
      </c>
      <c r="E62" s="121"/>
    </row>
    <row r="63" spans="1:5" ht="16.5">
      <c r="A63" s="9"/>
      <c r="B63" s="178" t="s">
        <v>86</v>
      </c>
      <c r="C63" s="88">
        <v>12178</v>
      </c>
      <c r="D63" s="88">
        <v>12177.2</v>
      </c>
      <c r="E63" s="121">
        <f t="shared" si="3"/>
        <v>99.99343077681064</v>
      </c>
    </row>
    <row r="64" spans="1:5" ht="16.5">
      <c r="A64" s="9" t="s">
        <v>66</v>
      </c>
      <c r="B64" s="178" t="s">
        <v>76</v>
      </c>
      <c r="C64" s="88">
        <v>636613</v>
      </c>
      <c r="D64" s="88">
        <v>636612.43</v>
      </c>
      <c r="E64" s="121">
        <f t="shared" si="3"/>
        <v>99.99991046365689</v>
      </c>
    </row>
    <row r="65" spans="1:5" ht="33">
      <c r="A65" s="9" t="s">
        <v>119</v>
      </c>
      <c r="B65" s="178" t="s">
        <v>164</v>
      </c>
      <c r="C65" s="88">
        <f>SUM(C67:C69)</f>
        <v>125561</v>
      </c>
      <c r="D65" s="88">
        <f>SUM(D67:D69)</f>
        <v>122632.96</v>
      </c>
      <c r="E65" s="121">
        <f t="shared" si="3"/>
        <v>97.66803386401828</v>
      </c>
    </row>
    <row r="66" spans="1:5" ht="16.5">
      <c r="A66" s="9"/>
      <c r="B66" s="178" t="s">
        <v>125</v>
      </c>
      <c r="C66" s="88" t="s">
        <v>125</v>
      </c>
      <c r="D66" s="88" t="s">
        <v>125</v>
      </c>
      <c r="E66" s="121"/>
    </row>
    <row r="67" spans="1:5" ht="16.5">
      <c r="A67" s="9"/>
      <c r="B67" s="178" t="s">
        <v>77</v>
      </c>
      <c r="C67" s="88">
        <v>14286</v>
      </c>
      <c r="D67" s="88">
        <v>14285.69</v>
      </c>
      <c r="E67" s="121">
        <f t="shared" si="3"/>
        <v>99.99783004339913</v>
      </c>
    </row>
    <row r="68" spans="1:5" ht="16.5">
      <c r="A68" s="9"/>
      <c r="B68" s="178" t="s">
        <v>76</v>
      </c>
      <c r="C68" s="88">
        <v>98411</v>
      </c>
      <c r="D68" s="88">
        <v>97761.16</v>
      </c>
      <c r="E68" s="121">
        <f t="shared" si="3"/>
        <v>99.33966731361332</v>
      </c>
    </row>
    <row r="69" spans="1:5" ht="16.5">
      <c r="A69" s="9"/>
      <c r="B69" s="178" t="s">
        <v>78</v>
      </c>
      <c r="C69" s="88">
        <v>12864</v>
      </c>
      <c r="D69" s="88">
        <v>10586.11</v>
      </c>
      <c r="E69" s="121">
        <f t="shared" si="3"/>
        <v>82.29252176616916</v>
      </c>
    </row>
    <row r="70" spans="1:5" ht="16.5">
      <c r="A70" s="9" t="s">
        <v>119</v>
      </c>
      <c r="B70" s="178" t="s">
        <v>88</v>
      </c>
      <c r="C70" s="88">
        <f>SUM(C72:C74)</f>
        <v>146427</v>
      </c>
      <c r="D70" s="88">
        <f>SUM(D72:D74)</f>
        <v>142922.18</v>
      </c>
      <c r="E70" s="121">
        <f t="shared" si="3"/>
        <v>97.6064387032446</v>
      </c>
    </row>
    <row r="71" spans="1:5" ht="16.5">
      <c r="A71" s="9"/>
      <c r="B71" s="178" t="s">
        <v>125</v>
      </c>
      <c r="C71" s="88" t="s">
        <v>125</v>
      </c>
      <c r="D71" s="88" t="s">
        <v>125</v>
      </c>
      <c r="E71" s="121"/>
    </row>
    <row r="72" spans="1:5" ht="16.5">
      <c r="A72" s="9"/>
      <c r="B72" s="178" t="s">
        <v>77</v>
      </c>
      <c r="C72" s="88">
        <v>39110</v>
      </c>
      <c r="D72" s="88">
        <v>39109.19</v>
      </c>
      <c r="E72" s="121">
        <f t="shared" si="3"/>
        <v>99.99792891843519</v>
      </c>
    </row>
    <row r="73" spans="1:5" ht="16.5">
      <c r="A73" s="9"/>
      <c r="B73" s="178" t="s">
        <v>76</v>
      </c>
      <c r="C73" s="88">
        <v>60563</v>
      </c>
      <c r="D73" s="88">
        <v>58514.36</v>
      </c>
      <c r="E73" s="121">
        <f t="shared" si="3"/>
        <v>96.61734062051087</v>
      </c>
    </row>
    <row r="74" spans="1:5" ht="16.5">
      <c r="A74" s="9"/>
      <c r="B74" s="178" t="s">
        <v>78</v>
      </c>
      <c r="C74" s="88">
        <v>46754</v>
      </c>
      <c r="D74" s="88">
        <v>45298.63</v>
      </c>
      <c r="E74" s="121">
        <f t="shared" si="3"/>
        <v>96.88717542884031</v>
      </c>
    </row>
    <row r="75" spans="1:5" ht="37.5" customHeight="1">
      <c r="A75" s="9" t="s">
        <v>119</v>
      </c>
      <c r="B75" s="178" t="s">
        <v>67</v>
      </c>
      <c r="C75" s="88">
        <v>953</v>
      </c>
      <c r="D75" s="88">
        <v>952.12</v>
      </c>
      <c r="E75" s="121">
        <f t="shared" si="3"/>
        <v>99.90766002098636</v>
      </c>
    </row>
    <row r="76" spans="1:5" ht="51.75" customHeight="1">
      <c r="A76" s="53" t="s">
        <v>119</v>
      </c>
      <c r="B76" s="178" t="s">
        <v>65</v>
      </c>
      <c r="C76" s="88">
        <v>168829</v>
      </c>
      <c r="D76" s="88">
        <v>167829</v>
      </c>
      <c r="E76" s="121">
        <f t="shared" si="3"/>
        <v>99.40768469871882</v>
      </c>
    </row>
    <row r="77" spans="1:5" ht="16.5">
      <c r="A77" s="183"/>
      <c r="B77" s="182" t="s">
        <v>120</v>
      </c>
      <c r="C77" s="101">
        <f>C52+C55</f>
        <v>1784885</v>
      </c>
      <c r="D77" s="101">
        <f>D52+D55</f>
        <v>1623191.81</v>
      </c>
      <c r="E77" s="139">
        <f t="shared" si="3"/>
        <v>90.94097434848743</v>
      </c>
    </row>
    <row r="78" spans="1:5" ht="82.5" customHeight="1">
      <c r="A78" s="58"/>
      <c r="B78" s="225" t="s">
        <v>369</v>
      </c>
      <c r="C78" s="226"/>
      <c r="D78" s="227"/>
      <c r="E78" s="138"/>
    </row>
    <row r="79" spans="1:5" ht="60" customHeight="1">
      <c r="A79" s="23"/>
      <c r="B79" s="192" t="s">
        <v>122</v>
      </c>
      <c r="C79" s="192"/>
      <c r="D79" s="192"/>
      <c r="E79" s="192"/>
    </row>
    <row r="80" spans="1:5" ht="16.5">
      <c r="A80" s="37"/>
      <c r="B80" s="181" t="s">
        <v>114</v>
      </c>
      <c r="C80" s="121" t="s">
        <v>115</v>
      </c>
      <c r="D80" s="121" t="s">
        <v>116</v>
      </c>
      <c r="E80" s="121" t="s">
        <v>117</v>
      </c>
    </row>
    <row r="81" spans="1:5" ht="16.5">
      <c r="A81" s="28" t="s">
        <v>165</v>
      </c>
      <c r="B81" s="180" t="s">
        <v>166</v>
      </c>
      <c r="C81" s="86">
        <f>C83</f>
        <v>5200</v>
      </c>
      <c r="D81" s="86">
        <f>D83</f>
        <v>5170.37</v>
      </c>
      <c r="E81" s="155">
        <f>D81/C81*100</f>
        <v>99.43019230769231</v>
      </c>
    </row>
    <row r="82" spans="1:5" ht="18" customHeight="1">
      <c r="A82" s="29" t="s">
        <v>118</v>
      </c>
      <c r="B82" s="13"/>
      <c r="C82" s="46"/>
      <c r="D82" s="2"/>
      <c r="E82" s="34"/>
    </row>
    <row r="83" spans="1:5" ht="35.25" customHeight="1">
      <c r="A83" s="9" t="s">
        <v>119</v>
      </c>
      <c r="B83" s="12" t="s">
        <v>68</v>
      </c>
      <c r="C83" s="89">
        <f>SUM(C85:C87)</f>
        <v>5200</v>
      </c>
      <c r="D83" s="89">
        <f>SUM(D85:D87)</f>
        <v>5170.37</v>
      </c>
      <c r="E83" s="121">
        <f>D83/C83*100</f>
        <v>99.43019230769231</v>
      </c>
    </row>
    <row r="84" spans="1:5" ht="16.5">
      <c r="A84" s="9"/>
      <c r="B84" s="12" t="s">
        <v>125</v>
      </c>
      <c r="C84" s="26" t="s">
        <v>125</v>
      </c>
      <c r="D84" s="26" t="s">
        <v>125</v>
      </c>
      <c r="E84" s="34"/>
    </row>
    <row r="85" spans="1:5" ht="16.5">
      <c r="A85" s="9"/>
      <c r="B85" s="12" t="s">
        <v>506</v>
      </c>
      <c r="C85" s="89">
        <v>1130</v>
      </c>
      <c r="D85" s="89">
        <v>1100.55</v>
      </c>
      <c r="E85" s="88">
        <f>D85/C85*100</f>
        <v>97.3938053097345</v>
      </c>
    </row>
    <row r="86" spans="1:5" ht="66">
      <c r="A86" s="9"/>
      <c r="B86" s="12" t="s">
        <v>404</v>
      </c>
      <c r="C86" s="89">
        <v>3746</v>
      </c>
      <c r="D86" s="89">
        <v>3746</v>
      </c>
      <c r="E86" s="88">
        <f>D86/C86*100</f>
        <v>100</v>
      </c>
    </row>
    <row r="87" spans="1:5" ht="16.5">
      <c r="A87" s="9"/>
      <c r="B87" s="12" t="s">
        <v>507</v>
      </c>
      <c r="C87" s="89">
        <v>324</v>
      </c>
      <c r="D87" s="89">
        <v>323.82</v>
      </c>
      <c r="E87" s="97">
        <f>D87/C87*100</f>
        <v>99.94444444444444</v>
      </c>
    </row>
    <row r="88" spans="1:5" ht="16.5">
      <c r="A88" s="37"/>
      <c r="B88" s="14" t="s">
        <v>120</v>
      </c>
      <c r="C88" s="95">
        <f>C83</f>
        <v>5200</v>
      </c>
      <c r="D88" s="95">
        <f>D81</f>
        <v>5170.37</v>
      </c>
      <c r="E88" s="154">
        <f>D88/C88*100</f>
        <v>99.43019230769231</v>
      </c>
    </row>
    <row r="89" spans="1:5" ht="16.5">
      <c r="A89" s="41"/>
      <c r="B89" s="62"/>
      <c r="C89" s="169"/>
      <c r="D89" s="169"/>
      <c r="E89" s="170"/>
    </row>
    <row r="90" spans="1:5" ht="43.5" customHeight="1">
      <c r="A90" s="23"/>
      <c r="B90" s="192" t="s">
        <v>123</v>
      </c>
      <c r="C90" s="193"/>
      <c r="D90" s="193"/>
      <c r="E90" s="193"/>
    </row>
    <row r="91" spans="1:5" ht="16.5">
      <c r="A91" s="37"/>
      <c r="B91" s="15" t="s">
        <v>114</v>
      </c>
      <c r="C91" s="3" t="s">
        <v>115</v>
      </c>
      <c r="D91" s="3" t="s">
        <v>116</v>
      </c>
      <c r="E91" s="3" t="s">
        <v>117</v>
      </c>
    </row>
    <row r="92" spans="1:5" ht="16.5">
      <c r="A92" s="35" t="s">
        <v>194</v>
      </c>
      <c r="B92" s="16" t="s">
        <v>195</v>
      </c>
      <c r="C92" s="96">
        <f>SUM(C94:C96)</f>
        <v>77230</v>
      </c>
      <c r="D92" s="96">
        <f>SUM(D94:D96)</f>
        <v>77230</v>
      </c>
      <c r="E92" s="165">
        <f aca="true" t="shared" si="4" ref="E92:E181">D92/C92*100</f>
        <v>100</v>
      </c>
    </row>
    <row r="93" spans="1:5" ht="16.5">
      <c r="A93" s="50" t="s">
        <v>118</v>
      </c>
      <c r="B93" s="17"/>
      <c r="C93" s="89"/>
      <c r="D93" s="89"/>
      <c r="E93" s="88"/>
    </row>
    <row r="94" spans="1:5" ht="18" customHeight="1">
      <c r="A94" s="9" t="s">
        <v>119</v>
      </c>
      <c r="B94" s="12" t="s">
        <v>146</v>
      </c>
      <c r="C94" s="89">
        <v>64530</v>
      </c>
      <c r="D94" s="89">
        <v>64530</v>
      </c>
      <c r="E94" s="88">
        <f t="shared" si="4"/>
        <v>100</v>
      </c>
    </row>
    <row r="95" spans="1:5" ht="16.5">
      <c r="A95" s="9" t="s">
        <v>119</v>
      </c>
      <c r="B95" s="12" t="s">
        <v>148</v>
      </c>
      <c r="C95" s="89">
        <v>11119</v>
      </c>
      <c r="D95" s="89">
        <v>11119</v>
      </c>
      <c r="E95" s="88">
        <f t="shared" si="4"/>
        <v>100</v>
      </c>
    </row>
    <row r="96" spans="1:5" ht="16.5">
      <c r="A96" s="9" t="s">
        <v>119</v>
      </c>
      <c r="B96" s="12" t="s">
        <v>149</v>
      </c>
      <c r="C96" s="89">
        <v>1581</v>
      </c>
      <c r="D96" s="89">
        <v>1581</v>
      </c>
      <c r="E96" s="88">
        <f t="shared" si="4"/>
        <v>100</v>
      </c>
    </row>
    <row r="97" spans="1:5" ht="16.5">
      <c r="A97" s="28" t="s">
        <v>196</v>
      </c>
      <c r="B97" s="13" t="s">
        <v>197</v>
      </c>
      <c r="C97" s="96">
        <f>SUM(C99:C104)</f>
        <v>140500</v>
      </c>
      <c r="D97" s="96">
        <f>SUM(D99:D104)</f>
        <v>126529.35999999999</v>
      </c>
      <c r="E97" s="127">
        <f t="shared" si="4"/>
        <v>90.05648398576511</v>
      </c>
    </row>
    <row r="98" spans="1:5" ht="16.5">
      <c r="A98" s="50" t="s">
        <v>118</v>
      </c>
      <c r="B98" s="17"/>
      <c r="C98" s="89"/>
      <c r="D98" s="89"/>
      <c r="E98" s="88"/>
    </row>
    <row r="99" spans="1:5" ht="16.5">
      <c r="A99" s="9" t="s">
        <v>119</v>
      </c>
      <c r="B99" s="12" t="s">
        <v>202</v>
      </c>
      <c r="C99" s="89">
        <v>14400</v>
      </c>
      <c r="D99" s="89">
        <v>13520</v>
      </c>
      <c r="E99" s="88">
        <f t="shared" si="4"/>
        <v>93.88888888888889</v>
      </c>
    </row>
    <row r="100" spans="1:5" ht="16.5">
      <c r="A100" s="9" t="s">
        <v>119</v>
      </c>
      <c r="B100" s="12" t="s">
        <v>203</v>
      </c>
      <c r="C100" s="89">
        <v>117600</v>
      </c>
      <c r="D100" s="89">
        <v>108318</v>
      </c>
      <c r="E100" s="88">
        <f t="shared" si="4"/>
        <v>92.10714285714286</v>
      </c>
    </row>
    <row r="101" spans="1:5" ht="16.5">
      <c r="A101" s="9" t="s">
        <v>119</v>
      </c>
      <c r="B101" s="12" t="s">
        <v>448</v>
      </c>
      <c r="C101" s="89">
        <v>3467</v>
      </c>
      <c r="D101" s="89">
        <v>1285.54</v>
      </c>
      <c r="E101" s="88">
        <f t="shared" si="4"/>
        <v>37.07931929622151</v>
      </c>
    </row>
    <row r="102" spans="1:5" ht="33">
      <c r="A102" s="9" t="s">
        <v>119</v>
      </c>
      <c r="B102" s="12" t="s">
        <v>469</v>
      </c>
      <c r="C102" s="89">
        <v>2374</v>
      </c>
      <c r="D102" s="89">
        <v>2373.62</v>
      </c>
      <c r="E102" s="88">
        <f t="shared" si="4"/>
        <v>99.98399326032012</v>
      </c>
    </row>
    <row r="103" spans="1:5" ht="16.5">
      <c r="A103" s="9" t="s">
        <v>119</v>
      </c>
      <c r="B103" s="12" t="s">
        <v>204</v>
      </c>
      <c r="C103" s="89">
        <v>659</v>
      </c>
      <c r="D103" s="89">
        <v>658.8</v>
      </c>
      <c r="E103" s="88">
        <f t="shared" si="4"/>
        <v>99.96965098634294</v>
      </c>
    </row>
    <row r="104" spans="1:5" ht="16.5">
      <c r="A104" s="9" t="s">
        <v>119</v>
      </c>
      <c r="B104" s="12" t="s">
        <v>97</v>
      </c>
      <c r="C104" s="89">
        <v>2000</v>
      </c>
      <c r="D104" s="89">
        <v>373.4</v>
      </c>
      <c r="E104" s="88">
        <f t="shared" si="4"/>
        <v>18.669999999999998</v>
      </c>
    </row>
    <row r="105" spans="1:5" ht="33">
      <c r="A105" s="28" t="s">
        <v>198</v>
      </c>
      <c r="B105" s="13" t="s">
        <v>199</v>
      </c>
      <c r="C105" s="96">
        <f>SUM(C107:C113,C120,C133,C134,C142,C154:C164)</f>
        <v>3179510</v>
      </c>
      <c r="D105" s="96">
        <f>SUM(D107:D113,D120,D133,D134,D142,D154:D164)</f>
        <v>3011222.19</v>
      </c>
      <c r="E105" s="127">
        <f t="shared" si="4"/>
        <v>94.70711493280412</v>
      </c>
    </row>
    <row r="106" spans="1:5" ht="16.5">
      <c r="A106" s="51" t="s">
        <v>124</v>
      </c>
      <c r="B106" s="12"/>
      <c r="C106" s="89"/>
      <c r="D106" s="89"/>
      <c r="E106" s="88"/>
    </row>
    <row r="107" spans="1:5" ht="16.5">
      <c r="A107" s="9" t="s">
        <v>119</v>
      </c>
      <c r="B107" s="13" t="s">
        <v>146</v>
      </c>
      <c r="C107" s="96">
        <v>1737717</v>
      </c>
      <c r="D107" s="96">
        <v>1693514.18</v>
      </c>
      <c r="E107" s="127">
        <f t="shared" si="4"/>
        <v>97.45627049744002</v>
      </c>
    </row>
    <row r="108" spans="1:5" ht="16.5">
      <c r="A108" s="9" t="s">
        <v>119</v>
      </c>
      <c r="B108" s="13" t="s">
        <v>147</v>
      </c>
      <c r="C108" s="96">
        <v>141725</v>
      </c>
      <c r="D108" s="96">
        <v>141724.47</v>
      </c>
      <c r="E108" s="127">
        <f t="shared" si="4"/>
        <v>99.99962603633797</v>
      </c>
    </row>
    <row r="109" spans="1:5" ht="16.5">
      <c r="A109" s="9" t="s">
        <v>119</v>
      </c>
      <c r="B109" s="13" t="s">
        <v>205</v>
      </c>
      <c r="C109" s="96">
        <v>66152</v>
      </c>
      <c r="D109" s="96">
        <v>63823</v>
      </c>
      <c r="E109" s="127">
        <f t="shared" si="4"/>
        <v>96.47932035312613</v>
      </c>
    </row>
    <row r="110" spans="1:5" ht="16.5">
      <c r="A110" s="9" t="s">
        <v>119</v>
      </c>
      <c r="B110" s="13" t="s">
        <v>485</v>
      </c>
      <c r="C110" s="96">
        <v>301417</v>
      </c>
      <c r="D110" s="96">
        <v>296085.25</v>
      </c>
      <c r="E110" s="127">
        <f t="shared" si="4"/>
        <v>98.23110508033722</v>
      </c>
    </row>
    <row r="111" spans="1:5" ht="16.5">
      <c r="A111" s="9" t="s">
        <v>119</v>
      </c>
      <c r="B111" s="13" t="s">
        <v>486</v>
      </c>
      <c r="C111" s="96">
        <v>44342</v>
      </c>
      <c r="D111" s="96">
        <v>43127.53</v>
      </c>
      <c r="E111" s="127">
        <f t="shared" si="4"/>
        <v>97.26112940327455</v>
      </c>
    </row>
    <row r="112" spans="1:5" ht="33">
      <c r="A112" s="9" t="s">
        <v>119</v>
      </c>
      <c r="B112" s="13" t="s">
        <v>79</v>
      </c>
      <c r="C112" s="96">
        <v>14850</v>
      </c>
      <c r="D112" s="96">
        <v>11941.5</v>
      </c>
      <c r="E112" s="127">
        <f t="shared" si="4"/>
        <v>80.41414141414141</v>
      </c>
    </row>
    <row r="113" spans="1:5" ht="33">
      <c r="A113" s="9" t="s">
        <v>119</v>
      </c>
      <c r="B113" s="13" t="s">
        <v>470</v>
      </c>
      <c r="C113" s="96">
        <f>SUM(C115:C119)</f>
        <v>12246</v>
      </c>
      <c r="D113" s="96">
        <f>SUM(D115:D119)</f>
        <v>11892</v>
      </c>
      <c r="E113" s="127">
        <f t="shared" si="4"/>
        <v>97.10926016658502</v>
      </c>
    </row>
    <row r="114" spans="1:5" ht="16.5">
      <c r="A114" s="9"/>
      <c r="B114" s="12" t="s">
        <v>466</v>
      </c>
      <c r="C114" s="89"/>
      <c r="D114" s="89"/>
      <c r="E114" s="88"/>
    </row>
    <row r="115" spans="1:5" ht="16.5">
      <c r="A115" s="9"/>
      <c r="B115" s="12" t="s">
        <v>370</v>
      </c>
      <c r="C115" s="97">
        <v>1554</v>
      </c>
      <c r="D115" s="89">
        <v>1200</v>
      </c>
      <c r="E115" s="88">
        <f t="shared" si="4"/>
        <v>77.22007722007721</v>
      </c>
    </row>
    <row r="116" spans="1:5" ht="16.5">
      <c r="A116" s="9"/>
      <c r="B116" s="12" t="s">
        <v>213</v>
      </c>
      <c r="C116" s="89">
        <v>594</v>
      </c>
      <c r="D116" s="89">
        <v>594</v>
      </c>
      <c r="E116" s="88">
        <f t="shared" si="4"/>
        <v>100</v>
      </c>
    </row>
    <row r="117" spans="1:5" ht="33">
      <c r="A117" s="9"/>
      <c r="B117" s="12" t="s">
        <v>371</v>
      </c>
      <c r="C117" s="89">
        <v>598</v>
      </c>
      <c r="D117" s="89">
        <v>598</v>
      </c>
      <c r="E117" s="88">
        <f t="shared" si="4"/>
        <v>100</v>
      </c>
    </row>
    <row r="118" spans="1:5" ht="49.5">
      <c r="A118" s="9"/>
      <c r="B118" s="12" t="s">
        <v>372</v>
      </c>
      <c r="C118" s="89">
        <v>1500</v>
      </c>
      <c r="D118" s="89">
        <v>1500</v>
      </c>
      <c r="E118" s="88">
        <f t="shared" si="4"/>
        <v>100</v>
      </c>
    </row>
    <row r="119" spans="1:5" ht="33">
      <c r="A119" s="9"/>
      <c r="B119" s="12" t="s">
        <v>373</v>
      </c>
      <c r="C119" s="89">
        <v>8000</v>
      </c>
      <c r="D119" s="89">
        <v>8000</v>
      </c>
      <c r="E119" s="88">
        <f t="shared" si="4"/>
        <v>100</v>
      </c>
    </row>
    <row r="120" spans="1:5" ht="16.5">
      <c r="A120" s="76" t="s">
        <v>119</v>
      </c>
      <c r="B120" s="16" t="s">
        <v>449</v>
      </c>
      <c r="C120" s="96">
        <f>SUM(C122:C132)</f>
        <v>268254</v>
      </c>
      <c r="D120" s="96">
        <f>SUM(D122:D132)</f>
        <v>248750.53000000006</v>
      </c>
      <c r="E120" s="127">
        <f t="shared" si="4"/>
        <v>92.72947654089037</v>
      </c>
    </row>
    <row r="121" spans="1:5" ht="16.5">
      <c r="A121" s="50"/>
      <c r="B121" s="67" t="s">
        <v>125</v>
      </c>
      <c r="C121" s="88"/>
      <c r="D121" s="89"/>
      <c r="E121" s="88"/>
    </row>
    <row r="122" spans="1:5" ht="66">
      <c r="A122" s="25"/>
      <c r="B122" s="47" t="s">
        <v>229</v>
      </c>
      <c r="C122" s="89">
        <v>221031</v>
      </c>
      <c r="D122" s="89">
        <v>203035.02</v>
      </c>
      <c r="E122" s="88">
        <f t="shared" si="4"/>
        <v>91.85816469183055</v>
      </c>
    </row>
    <row r="123" spans="1:5" ht="16.5">
      <c r="A123" s="25"/>
      <c r="B123" s="47" t="s">
        <v>52</v>
      </c>
      <c r="C123" s="89">
        <v>24870</v>
      </c>
      <c r="D123" s="89">
        <v>24869.7</v>
      </c>
      <c r="E123" s="88">
        <f t="shared" si="4"/>
        <v>99.99879372738239</v>
      </c>
    </row>
    <row r="124" spans="1:5" ht="16.5">
      <c r="A124" s="85"/>
      <c r="B124" s="84" t="s">
        <v>51</v>
      </c>
      <c r="C124" s="93">
        <v>9356</v>
      </c>
      <c r="D124" s="93">
        <v>9338.36</v>
      </c>
      <c r="E124" s="97">
        <f t="shared" si="4"/>
        <v>99.81145788798632</v>
      </c>
    </row>
    <row r="125" spans="1:5" ht="33">
      <c r="A125" s="24"/>
      <c r="B125" s="128" t="s">
        <v>53</v>
      </c>
      <c r="C125" s="100">
        <v>188</v>
      </c>
      <c r="D125" s="100">
        <v>187.48</v>
      </c>
      <c r="E125" s="104">
        <f t="shared" si="4"/>
        <v>99.72340425531915</v>
      </c>
    </row>
    <row r="126" spans="1:5" ht="33">
      <c r="A126" s="25"/>
      <c r="B126" s="47" t="s">
        <v>374</v>
      </c>
      <c r="C126" s="89">
        <v>1179</v>
      </c>
      <c r="D126" s="89">
        <v>1178.12</v>
      </c>
      <c r="E126" s="88">
        <f t="shared" si="4"/>
        <v>99.92536047497879</v>
      </c>
    </row>
    <row r="127" spans="1:5" ht="33">
      <c r="A127" s="25"/>
      <c r="B127" s="47" t="s">
        <v>375</v>
      </c>
      <c r="C127" s="89">
        <v>2012</v>
      </c>
      <c r="D127" s="89">
        <v>2011.98</v>
      </c>
      <c r="E127" s="88">
        <f t="shared" si="4"/>
        <v>99.99900596421472</v>
      </c>
    </row>
    <row r="128" spans="1:5" ht="33">
      <c r="A128" s="25"/>
      <c r="B128" s="47" t="s">
        <v>376</v>
      </c>
      <c r="C128" s="89">
        <v>1500</v>
      </c>
      <c r="D128" s="89">
        <v>271.54</v>
      </c>
      <c r="E128" s="88">
        <f t="shared" si="4"/>
        <v>18.102666666666668</v>
      </c>
    </row>
    <row r="129" spans="1:5" ht="33">
      <c r="A129" s="25"/>
      <c r="B129" s="47" t="s">
        <v>377</v>
      </c>
      <c r="C129" s="89">
        <v>1246</v>
      </c>
      <c r="D129" s="89">
        <v>1245.73</v>
      </c>
      <c r="E129" s="88">
        <f t="shared" si="4"/>
        <v>99.97833065810595</v>
      </c>
    </row>
    <row r="130" spans="1:5" ht="49.5">
      <c r="A130" s="25"/>
      <c r="B130" s="47" t="s">
        <v>378</v>
      </c>
      <c r="C130" s="89">
        <v>3402</v>
      </c>
      <c r="D130" s="89">
        <v>3142.6</v>
      </c>
      <c r="E130" s="88">
        <f t="shared" si="4"/>
        <v>92.3750734861846</v>
      </c>
    </row>
    <row r="131" spans="1:5" ht="16.5">
      <c r="A131" s="25"/>
      <c r="B131" s="47" t="s">
        <v>379</v>
      </c>
      <c r="C131" s="89">
        <v>3000</v>
      </c>
      <c r="D131" s="89">
        <v>3000</v>
      </c>
      <c r="E131" s="88">
        <f t="shared" si="4"/>
        <v>100</v>
      </c>
    </row>
    <row r="132" spans="1:5" ht="49.5">
      <c r="A132" s="25"/>
      <c r="B132" s="47" t="s">
        <v>380</v>
      </c>
      <c r="C132" s="89">
        <v>470</v>
      </c>
      <c r="D132" s="89">
        <v>470</v>
      </c>
      <c r="E132" s="88">
        <f t="shared" si="4"/>
        <v>100</v>
      </c>
    </row>
    <row r="133" spans="1:5" ht="15.75" customHeight="1">
      <c r="A133" s="76" t="s">
        <v>119</v>
      </c>
      <c r="B133" s="13" t="s">
        <v>206</v>
      </c>
      <c r="C133" s="96">
        <v>21000</v>
      </c>
      <c r="D133" s="96">
        <v>17031.92</v>
      </c>
      <c r="E133" s="127">
        <f>D133/C133*100</f>
        <v>81.10438095238094</v>
      </c>
    </row>
    <row r="134" spans="1:5" ht="16.5">
      <c r="A134" s="77" t="s">
        <v>119</v>
      </c>
      <c r="B134" s="13" t="s">
        <v>450</v>
      </c>
      <c r="C134" s="96">
        <f>SUM(C136:C141)</f>
        <v>55185</v>
      </c>
      <c r="D134" s="96">
        <f>SUM(D136:D141)</f>
        <v>46180.84</v>
      </c>
      <c r="E134" s="127">
        <f t="shared" si="4"/>
        <v>83.68368216000725</v>
      </c>
    </row>
    <row r="135" spans="1:5" ht="16.5">
      <c r="A135" s="51"/>
      <c r="B135" s="44" t="s">
        <v>125</v>
      </c>
      <c r="C135" s="88"/>
      <c r="D135" s="89"/>
      <c r="E135" s="88"/>
    </row>
    <row r="136" spans="1:5" ht="33">
      <c r="A136" s="25"/>
      <c r="B136" s="47" t="s">
        <v>236</v>
      </c>
      <c r="C136" s="89">
        <v>19530</v>
      </c>
      <c r="D136" s="89">
        <v>19529</v>
      </c>
      <c r="E136" s="88">
        <f t="shared" si="4"/>
        <v>99.99487967229904</v>
      </c>
    </row>
    <row r="137" spans="1:5" ht="33">
      <c r="A137" s="25"/>
      <c r="B137" s="47" t="s">
        <v>381</v>
      </c>
      <c r="C137" s="89">
        <v>3332</v>
      </c>
      <c r="D137" s="89">
        <v>3331.98</v>
      </c>
      <c r="E137" s="88">
        <f t="shared" si="4"/>
        <v>99.99939975990397</v>
      </c>
    </row>
    <row r="138" spans="1:5" ht="16.5">
      <c r="A138" s="25"/>
      <c r="B138" s="47" t="s">
        <v>382</v>
      </c>
      <c r="C138" s="89">
        <v>5668</v>
      </c>
      <c r="D138" s="89">
        <v>658.8</v>
      </c>
      <c r="E138" s="88">
        <f t="shared" si="4"/>
        <v>11.623147494707126</v>
      </c>
    </row>
    <row r="139" spans="1:5" ht="33">
      <c r="A139" s="25"/>
      <c r="B139" s="47" t="s">
        <v>214</v>
      </c>
      <c r="C139" s="89">
        <v>1900</v>
      </c>
      <c r="D139" s="89">
        <v>942.88</v>
      </c>
      <c r="E139" s="88">
        <f t="shared" si="4"/>
        <v>49.625263157894736</v>
      </c>
    </row>
    <row r="140" spans="1:5" ht="33">
      <c r="A140" s="25"/>
      <c r="B140" s="47" t="s">
        <v>383</v>
      </c>
      <c r="C140" s="89">
        <v>4000</v>
      </c>
      <c r="D140" s="89">
        <v>963.8</v>
      </c>
      <c r="E140" s="88">
        <f t="shared" si="4"/>
        <v>24.095</v>
      </c>
    </row>
    <row r="141" spans="1:5" ht="33">
      <c r="A141" s="25"/>
      <c r="B141" s="47" t="s">
        <v>384</v>
      </c>
      <c r="C141" s="89">
        <v>20755</v>
      </c>
      <c r="D141" s="89">
        <v>20754.38</v>
      </c>
      <c r="E141" s="88">
        <f t="shared" si="4"/>
        <v>99.9970127680077</v>
      </c>
    </row>
    <row r="142" spans="1:5" ht="16.5">
      <c r="A142" s="77" t="s">
        <v>119</v>
      </c>
      <c r="B142" s="13" t="s">
        <v>451</v>
      </c>
      <c r="C142" s="96">
        <f>SUM(C144:C153)</f>
        <v>206647</v>
      </c>
      <c r="D142" s="96">
        <f>SUM(D144:D153)</f>
        <v>192332.68000000002</v>
      </c>
      <c r="E142" s="127">
        <f t="shared" si="4"/>
        <v>93.07305695219384</v>
      </c>
    </row>
    <row r="143" spans="1:5" ht="16.5">
      <c r="A143" s="51"/>
      <c r="B143" s="44" t="s">
        <v>125</v>
      </c>
      <c r="C143" s="88"/>
      <c r="D143" s="89"/>
      <c r="E143" s="88"/>
    </row>
    <row r="144" spans="1:5" ht="16.5">
      <c r="A144" s="25"/>
      <c r="B144" s="47" t="s">
        <v>55</v>
      </c>
      <c r="C144" s="89">
        <v>57000</v>
      </c>
      <c r="D144" s="89">
        <v>50163.8</v>
      </c>
      <c r="E144" s="88">
        <f t="shared" si="4"/>
        <v>88.00666666666666</v>
      </c>
    </row>
    <row r="145" spans="1:5" ht="16.5">
      <c r="A145" s="25"/>
      <c r="B145" s="47" t="s">
        <v>54</v>
      </c>
      <c r="C145" s="89">
        <v>45500</v>
      </c>
      <c r="D145" s="89">
        <v>42444.33</v>
      </c>
      <c r="E145" s="88">
        <f t="shared" si="4"/>
        <v>93.28424175824176</v>
      </c>
    </row>
    <row r="146" spans="1:5" ht="49.5">
      <c r="A146" s="25"/>
      <c r="B146" s="47" t="s">
        <v>508</v>
      </c>
      <c r="C146" s="89">
        <v>16800</v>
      </c>
      <c r="D146" s="89">
        <v>16596.88</v>
      </c>
      <c r="E146" s="88">
        <f t="shared" si="4"/>
        <v>98.79095238095239</v>
      </c>
    </row>
    <row r="147" spans="1:5" ht="33">
      <c r="A147" s="25"/>
      <c r="B147" s="47" t="s">
        <v>215</v>
      </c>
      <c r="C147" s="89">
        <v>4935</v>
      </c>
      <c r="D147" s="89">
        <v>1727.36</v>
      </c>
      <c r="E147" s="88">
        <f t="shared" si="4"/>
        <v>35.00222897669706</v>
      </c>
    </row>
    <row r="148" spans="1:5" ht="33">
      <c r="A148" s="25"/>
      <c r="B148" s="47" t="s">
        <v>509</v>
      </c>
      <c r="C148" s="88">
        <v>7348</v>
      </c>
      <c r="D148" s="88">
        <v>6954</v>
      </c>
      <c r="E148" s="88">
        <f t="shared" si="4"/>
        <v>94.63799673380512</v>
      </c>
    </row>
    <row r="149" spans="1:5" ht="66">
      <c r="A149" s="25"/>
      <c r="B149" s="47" t="s">
        <v>385</v>
      </c>
      <c r="C149" s="89">
        <v>40264</v>
      </c>
      <c r="D149" s="89">
        <v>40093.51</v>
      </c>
      <c r="E149" s="88">
        <f t="shared" si="4"/>
        <v>99.57656964037353</v>
      </c>
    </row>
    <row r="150" spans="1:5" ht="16.5">
      <c r="A150" s="85"/>
      <c r="B150" s="84" t="s">
        <v>386</v>
      </c>
      <c r="C150" s="93">
        <v>18500</v>
      </c>
      <c r="D150" s="93">
        <v>18318.2</v>
      </c>
      <c r="E150" s="97">
        <f t="shared" si="4"/>
        <v>99.0172972972973</v>
      </c>
    </row>
    <row r="151" spans="1:5" ht="66">
      <c r="A151" s="24"/>
      <c r="B151" s="128" t="s">
        <v>387</v>
      </c>
      <c r="C151" s="100">
        <v>1000</v>
      </c>
      <c r="D151" s="100">
        <v>735</v>
      </c>
      <c r="E151" s="104">
        <f t="shared" si="4"/>
        <v>73.5</v>
      </c>
    </row>
    <row r="152" spans="1:5" ht="16.5">
      <c r="A152" s="25"/>
      <c r="B152" s="47" t="s">
        <v>388</v>
      </c>
      <c r="C152" s="89">
        <v>300</v>
      </c>
      <c r="D152" s="89">
        <v>299.6</v>
      </c>
      <c r="E152" s="88">
        <f t="shared" si="4"/>
        <v>99.86666666666667</v>
      </c>
    </row>
    <row r="153" spans="1:5" ht="16.5">
      <c r="A153" s="25"/>
      <c r="B153" s="47" t="s">
        <v>389</v>
      </c>
      <c r="C153" s="89">
        <v>15000</v>
      </c>
      <c r="D153" s="89">
        <v>15000</v>
      </c>
      <c r="E153" s="88">
        <f t="shared" si="4"/>
        <v>100</v>
      </c>
    </row>
    <row r="154" spans="1:5" ht="16.5">
      <c r="A154" s="9" t="s">
        <v>119</v>
      </c>
      <c r="B154" s="13" t="s">
        <v>61</v>
      </c>
      <c r="C154" s="96">
        <v>2588</v>
      </c>
      <c r="D154" s="96">
        <v>2587.06</v>
      </c>
      <c r="E154" s="127">
        <f t="shared" si="4"/>
        <v>99.96367851622875</v>
      </c>
    </row>
    <row r="155" spans="1:5" ht="16.5">
      <c r="A155" s="9" t="s">
        <v>119</v>
      </c>
      <c r="B155" s="13" t="s">
        <v>207</v>
      </c>
      <c r="C155" s="96">
        <v>16000</v>
      </c>
      <c r="D155" s="96">
        <v>14163.92</v>
      </c>
      <c r="E155" s="127">
        <f t="shared" si="4"/>
        <v>88.5245</v>
      </c>
    </row>
    <row r="156" spans="1:5" ht="16.5">
      <c r="A156" s="9" t="s">
        <v>119</v>
      </c>
      <c r="B156" s="13" t="s">
        <v>208</v>
      </c>
      <c r="C156" s="96">
        <v>14000</v>
      </c>
      <c r="D156" s="96">
        <v>11697</v>
      </c>
      <c r="E156" s="127">
        <f t="shared" si="4"/>
        <v>83.55</v>
      </c>
    </row>
    <row r="157" spans="1:5" ht="33">
      <c r="A157" s="9" t="s">
        <v>119</v>
      </c>
      <c r="B157" s="13" t="s">
        <v>209</v>
      </c>
      <c r="C157" s="96">
        <v>12000</v>
      </c>
      <c r="D157" s="96">
        <v>9239</v>
      </c>
      <c r="E157" s="127">
        <f t="shared" si="4"/>
        <v>76.99166666666667</v>
      </c>
    </row>
    <row r="158" spans="1:5" ht="33">
      <c r="A158" s="9" t="s">
        <v>119</v>
      </c>
      <c r="B158" s="13" t="s">
        <v>99</v>
      </c>
      <c r="C158" s="96">
        <v>46871</v>
      </c>
      <c r="D158" s="96">
        <v>46871</v>
      </c>
      <c r="E158" s="127">
        <f t="shared" si="4"/>
        <v>100</v>
      </c>
    </row>
    <row r="159" spans="1:5" ht="49.5">
      <c r="A159" s="9" t="s">
        <v>119</v>
      </c>
      <c r="B159" s="13" t="s">
        <v>216</v>
      </c>
      <c r="C159" s="96">
        <v>65</v>
      </c>
      <c r="D159" s="96">
        <v>65.02</v>
      </c>
      <c r="E159" s="127">
        <f t="shared" si="4"/>
        <v>100.03076923076924</v>
      </c>
    </row>
    <row r="160" spans="1:5" ht="66" customHeight="1">
      <c r="A160" s="9" t="s">
        <v>119</v>
      </c>
      <c r="B160" s="13" t="s">
        <v>56</v>
      </c>
      <c r="C160" s="96">
        <v>38633</v>
      </c>
      <c r="D160" s="96">
        <v>30049.53</v>
      </c>
      <c r="E160" s="127">
        <f t="shared" si="4"/>
        <v>77.78202572929878</v>
      </c>
    </row>
    <row r="161" spans="1:5" ht="35.25" customHeight="1">
      <c r="A161" s="9" t="s">
        <v>119</v>
      </c>
      <c r="B161" s="13" t="s">
        <v>393</v>
      </c>
      <c r="C161" s="96">
        <v>26000</v>
      </c>
      <c r="D161" s="96">
        <v>25726.2</v>
      </c>
      <c r="E161" s="127">
        <f t="shared" si="4"/>
        <v>98.94692307692307</v>
      </c>
    </row>
    <row r="162" spans="1:5" ht="16.5">
      <c r="A162" s="9" t="s">
        <v>119</v>
      </c>
      <c r="B162" s="13" t="s">
        <v>390</v>
      </c>
      <c r="C162" s="96">
        <v>10124</v>
      </c>
      <c r="D162" s="96">
        <v>10123.56</v>
      </c>
      <c r="E162" s="127">
        <f t="shared" si="4"/>
        <v>99.99565389174239</v>
      </c>
    </row>
    <row r="163" spans="1:5" ht="16.5">
      <c r="A163" s="9" t="s">
        <v>119</v>
      </c>
      <c r="B163" s="13" t="s">
        <v>57</v>
      </c>
      <c r="C163" s="96">
        <v>41774</v>
      </c>
      <c r="D163" s="96">
        <v>41296</v>
      </c>
      <c r="E163" s="127">
        <f t="shared" si="4"/>
        <v>98.85574759419735</v>
      </c>
    </row>
    <row r="164" spans="1:5" ht="33">
      <c r="A164" s="9" t="s">
        <v>119</v>
      </c>
      <c r="B164" s="13" t="s">
        <v>394</v>
      </c>
      <c r="C164" s="96">
        <v>101920</v>
      </c>
      <c r="D164" s="96">
        <v>53000</v>
      </c>
      <c r="E164" s="127">
        <f t="shared" si="4"/>
        <v>52.00156985871271</v>
      </c>
    </row>
    <row r="165" spans="1:5" ht="33">
      <c r="A165" s="28" t="s">
        <v>75</v>
      </c>
      <c r="B165" s="13" t="s">
        <v>475</v>
      </c>
      <c r="C165" s="96">
        <f>SUM(C167:C171)</f>
        <v>27500</v>
      </c>
      <c r="D165" s="96">
        <f>SUM(D167:D171)</f>
        <v>25882.7</v>
      </c>
      <c r="E165" s="127">
        <f>D165/C165*100</f>
        <v>94.1189090909091</v>
      </c>
    </row>
    <row r="166" spans="1:5" ht="16.5">
      <c r="A166" s="51" t="s">
        <v>398</v>
      </c>
      <c r="B166" s="13"/>
      <c r="C166" s="96"/>
      <c r="D166" s="96"/>
      <c r="E166" s="88"/>
    </row>
    <row r="167" spans="1:5" ht="33">
      <c r="A167" s="9" t="s">
        <v>119</v>
      </c>
      <c r="B167" s="12" t="s">
        <v>391</v>
      </c>
      <c r="C167" s="89">
        <v>10500</v>
      </c>
      <c r="D167" s="89">
        <v>9934.07</v>
      </c>
      <c r="E167" s="88">
        <f>D167/C167*100</f>
        <v>94.61019047619047</v>
      </c>
    </row>
    <row r="168" spans="1:5" ht="33">
      <c r="A168" s="9" t="s">
        <v>119</v>
      </c>
      <c r="B168" s="12" t="s">
        <v>59</v>
      </c>
      <c r="C168" s="89">
        <v>900</v>
      </c>
      <c r="D168" s="89">
        <v>250</v>
      </c>
      <c r="E168" s="88">
        <f>D168/C168*100</f>
        <v>27.77777777777778</v>
      </c>
    </row>
    <row r="169" spans="1:5" ht="16.5">
      <c r="A169" s="9" t="s">
        <v>119</v>
      </c>
      <c r="B169" s="12" t="s">
        <v>58</v>
      </c>
      <c r="C169" s="89">
        <v>8300</v>
      </c>
      <c r="D169" s="89">
        <v>7944.86</v>
      </c>
      <c r="E169" s="88">
        <f>D169/C169*100</f>
        <v>95.7212048192771</v>
      </c>
    </row>
    <row r="170" spans="1:5" ht="66">
      <c r="A170" s="9" t="s">
        <v>119</v>
      </c>
      <c r="B170" s="12" t="s">
        <v>491</v>
      </c>
      <c r="C170" s="89">
        <v>7570</v>
      </c>
      <c r="D170" s="89">
        <v>7569.06</v>
      </c>
      <c r="E170" s="88">
        <f>D170/C170*100</f>
        <v>99.98758256274769</v>
      </c>
    </row>
    <row r="171" spans="1:5" ht="16.5">
      <c r="A171" s="9" t="s">
        <v>119</v>
      </c>
      <c r="B171" s="12" t="s">
        <v>60</v>
      </c>
      <c r="C171" s="89">
        <v>230</v>
      </c>
      <c r="D171" s="89">
        <v>184.71</v>
      </c>
      <c r="E171" s="88">
        <f>D171/C171*100</f>
        <v>80.30869565217391</v>
      </c>
    </row>
    <row r="172" spans="1:5" ht="16.5">
      <c r="A172" s="28" t="s">
        <v>200</v>
      </c>
      <c r="B172" s="13" t="s">
        <v>137</v>
      </c>
      <c r="C172" s="96">
        <f>SUM(C175:C180)</f>
        <v>167491</v>
      </c>
      <c r="D172" s="96">
        <f>SUM(D175:D180)</f>
        <v>165634.15999999997</v>
      </c>
      <c r="E172" s="127">
        <f t="shared" si="4"/>
        <v>98.89137923828741</v>
      </c>
    </row>
    <row r="173" spans="1:5" ht="33">
      <c r="A173" s="25"/>
      <c r="B173" s="12" t="s">
        <v>126</v>
      </c>
      <c r="C173" s="89"/>
      <c r="D173" s="89"/>
      <c r="E173" s="88"/>
    </row>
    <row r="174" spans="1:5" ht="16.5">
      <c r="A174" s="51" t="s">
        <v>398</v>
      </c>
      <c r="B174" s="12"/>
      <c r="C174" s="89"/>
      <c r="D174" s="89"/>
      <c r="E174" s="88"/>
    </row>
    <row r="175" spans="1:5" ht="16.5">
      <c r="A175" s="9" t="s">
        <v>119</v>
      </c>
      <c r="B175" s="12" t="s">
        <v>510</v>
      </c>
      <c r="C175" s="89">
        <v>111864</v>
      </c>
      <c r="D175" s="89">
        <v>111349.53</v>
      </c>
      <c r="E175" s="88">
        <f t="shared" si="4"/>
        <v>99.5400933276121</v>
      </c>
    </row>
    <row r="176" spans="1:5" ht="16.5">
      <c r="A176" s="9" t="s">
        <v>119</v>
      </c>
      <c r="B176" s="12" t="s">
        <v>511</v>
      </c>
      <c r="C176" s="89">
        <v>8717</v>
      </c>
      <c r="D176" s="89">
        <v>8716.84</v>
      </c>
      <c r="E176" s="88">
        <f t="shared" si="4"/>
        <v>99.99816450613743</v>
      </c>
    </row>
    <row r="177" spans="1:5" ht="16.5">
      <c r="A177" s="9" t="s">
        <v>119</v>
      </c>
      <c r="B177" s="12" t="s">
        <v>512</v>
      </c>
      <c r="C177" s="89">
        <v>20503</v>
      </c>
      <c r="D177" s="89">
        <v>20502.49</v>
      </c>
      <c r="E177" s="88">
        <f t="shared" si="4"/>
        <v>99.99751255913769</v>
      </c>
    </row>
    <row r="178" spans="1:5" ht="16.5">
      <c r="A178" s="9" t="s">
        <v>119</v>
      </c>
      <c r="B178" s="12" t="s">
        <v>513</v>
      </c>
      <c r="C178" s="89">
        <v>6375</v>
      </c>
      <c r="D178" s="89">
        <v>6066.3</v>
      </c>
      <c r="E178" s="88">
        <f t="shared" si="4"/>
        <v>95.15764705882354</v>
      </c>
    </row>
    <row r="179" spans="1:5" ht="16.5">
      <c r="A179" s="53" t="s">
        <v>119</v>
      </c>
      <c r="B179" s="48" t="s">
        <v>514</v>
      </c>
      <c r="C179" s="93">
        <v>2500</v>
      </c>
      <c r="D179" s="93">
        <v>1467</v>
      </c>
      <c r="E179" s="97">
        <f>D179/C179*100</f>
        <v>58.68</v>
      </c>
    </row>
    <row r="180" spans="1:5" ht="33">
      <c r="A180" s="45" t="s">
        <v>119</v>
      </c>
      <c r="B180" s="133" t="s">
        <v>515</v>
      </c>
      <c r="C180" s="134">
        <v>17532</v>
      </c>
      <c r="D180" s="134">
        <v>17532</v>
      </c>
      <c r="E180" s="98">
        <f t="shared" si="4"/>
        <v>100</v>
      </c>
    </row>
    <row r="181" spans="1:5" ht="16.5">
      <c r="A181" s="37"/>
      <c r="B181" s="14" t="s">
        <v>120</v>
      </c>
      <c r="C181" s="101">
        <f>SUM(C92,,C97,C105,C165,C172)</f>
        <v>3592231</v>
      </c>
      <c r="D181" s="101">
        <f>SUM(D92,D97,D105,D165,D172)</f>
        <v>3406498.41</v>
      </c>
      <c r="E181" s="154">
        <f t="shared" si="4"/>
        <v>94.82960338575108</v>
      </c>
    </row>
    <row r="182" spans="1:5" ht="75" customHeight="1">
      <c r="A182" s="78" t="s">
        <v>474</v>
      </c>
      <c r="B182" s="209" t="s">
        <v>201</v>
      </c>
      <c r="C182" s="209"/>
      <c r="D182" s="209"/>
      <c r="E182" s="209"/>
    </row>
    <row r="183" spans="1:5" ht="16.5">
      <c r="A183" s="37"/>
      <c r="B183" s="15" t="s">
        <v>114</v>
      </c>
      <c r="C183" s="3" t="s">
        <v>103</v>
      </c>
      <c r="D183" s="3" t="s">
        <v>116</v>
      </c>
      <c r="E183" s="54" t="s">
        <v>117</v>
      </c>
    </row>
    <row r="184" spans="1:5" ht="33">
      <c r="A184" s="39" t="s">
        <v>237</v>
      </c>
      <c r="B184" s="13" t="s">
        <v>345</v>
      </c>
      <c r="C184" s="102">
        <f>SUM(C186:C186)</f>
        <v>2244</v>
      </c>
      <c r="D184" s="99">
        <f>SUM(D186:D186)</f>
        <v>2244</v>
      </c>
      <c r="E184" s="146">
        <f>D184/C184*100</f>
        <v>100</v>
      </c>
    </row>
    <row r="185" spans="1:5" ht="16.5">
      <c r="A185" s="69" t="s">
        <v>118</v>
      </c>
      <c r="B185" s="12"/>
      <c r="C185" s="87"/>
      <c r="D185" s="87"/>
      <c r="E185" s="33"/>
    </row>
    <row r="186" spans="1:5" ht="33" customHeight="1">
      <c r="A186" s="9" t="s">
        <v>119</v>
      </c>
      <c r="B186" s="12" t="s">
        <v>392</v>
      </c>
      <c r="C186" s="89">
        <v>2244</v>
      </c>
      <c r="D186" s="89">
        <v>2244</v>
      </c>
      <c r="E186" s="143">
        <f>D186/C186*100</f>
        <v>100</v>
      </c>
    </row>
    <row r="187" spans="1:5" ht="66">
      <c r="A187" s="28" t="s">
        <v>354</v>
      </c>
      <c r="B187" s="13" t="s">
        <v>353</v>
      </c>
      <c r="C187" s="92">
        <f>SUM(C189:C196)</f>
        <v>49141</v>
      </c>
      <c r="D187" s="92">
        <f>SUM(D189:D196)</f>
        <v>28949.909999999996</v>
      </c>
      <c r="E187" s="148">
        <f>D187/C187*100</f>
        <v>58.9119269042144</v>
      </c>
    </row>
    <row r="188" spans="1:5" ht="16.5">
      <c r="A188" s="69" t="s">
        <v>118</v>
      </c>
      <c r="B188" s="12"/>
      <c r="C188" s="87"/>
      <c r="D188" s="87"/>
      <c r="E188" s="33"/>
    </row>
    <row r="189" spans="1:5" ht="16.5">
      <c r="A189" s="9" t="s">
        <v>119</v>
      </c>
      <c r="B189" s="12" t="s">
        <v>355</v>
      </c>
      <c r="C189" s="124">
        <v>28940</v>
      </c>
      <c r="D189" s="124">
        <v>14000</v>
      </c>
      <c r="E189" s="143">
        <f aca="true" t="shared" si="5" ref="E189:E197">D189/C189*100</f>
        <v>48.37595024187975</v>
      </c>
    </row>
    <row r="190" spans="1:5" ht="16.5">
      <c r="A190" s="9" t="s">
        <v>119</v>
      </c>
      <c r="B190" s="12" t="s">
        <v>148</v>
      </c>
      <c r="C190" s="124">
        <v>874</v>
      </c>
      <c r="D190" s="124">
        <v>772.08</v>
      </c>
      <c r="E190" s="143">
        <f t="shared" si="5"/>
        <v>88.33867276887872</v>
      </c>
    </row>
    <row r="191" spans="1:5" ht="16.5">
      <c r="A191" s="9" t="s">
        <v>119</v>
      </c>
      <c r="B191" s="12" t="s">
        <v>149</v>
      </c>
      <c r="C191" s="124">
        <v>124</v>
      </c>
      <c r="D191" s="124">
        <v>109.52</v>
      </c>
      <c r="E191" s="143">
        <f t="shared" si="5"/>
        <v>88.32258064516128</v>
      </c>
    </row>
    <row r="192" spans="1:5" ht="16.5">
      <c r="A192" s="9" t="s">
        <v>119</v>
      </c>
      <c r="B192" s="12" t="s">
        <v>430</v>
      </c>
      <c r="C192" s="124">
        <v>8054</v>
      </c>
      <c r="D192" s="124">
        <v>5218</v>
      </c>
      <c r="E192" s="143">
        <f t="shared" si="5"/>
        <v>64.78768313881301</v>
      </c>
    </row>
    <row r="193" spans="1:5" ht="17.25" customHeight="1">
      <c r="A193" s="9" t="s">
        <v>119</v>
      </c>
      <c r="B193" s="12" t="s">
        <v>356</v>
      </c>
      <c r="C193" s="89">
        <v>6049</v>
      </c>
      <c r="D193" s="89">
        <v>5286.99</v>
      </c>
      <c r="E193" s="143">
        <f t="shared" si="5"/>
        <v>87.40271119193255</v>
      </c>
    </row>
    <row r="194" spans="1:5" ht="17.25" customHeight="1">
      <c r="A194" s="9" t="s">
        <v>119</v>
      </c>
      <c r="B194" s="12" t="s">
        <v>357</v>
      </c>
      <c r="C194" s="89">
        <v>50</v>
      </c>
      <c r="D194" s="89">
        <v>0</v>
      </c>
      <c r="E194" s="143">
        <f t="shared" si="5"/>
        <v>0</v>
      </c>
    </row>
    <row r="195" spans="1:5" ht="33" customHeight="1">
      <c r="A195" s="9" t="s">
        <v>119</v>
      </c>
      <c r="B195" s="12" t="s">
        <v>358</v>
      </c>
      <c r="C195" s="89">
        <v>4675</v>
      </c>
      <c r="D195" s="89">
        <v>3188.82</v>
      </c>
      <c r="E195" s="143">
        <f t="shared" si="5"/>
        <v>68.21005347593582</v>
      </c>
    </row>
    <row r="196" spans="1:5" ht="33" customHeight="1">
      <c r="A196" s="9" t="s">
        <v>119</v>
      </c>
      <c r="B196" s="12" t="s">
        <v>366</v>
      </c>
      <c r="C196" s="89">
        <v>375</v>
      </c>
      <c r="D196" s="89">
        <v>374.5</v>
      </c>
      <c r="E196" s="151">
        <f t="shared" si="5"/>
        <v>99.86666666666667</v>
      </c>
    </row>
    <row r="197" spans="1:5" ht="16.5">
      <c r="A197" s="37"/>
      <c r="B197" s="14" t="s">
        <v>120</v>
      </c>
      <c r="C197" s="101">
        <f>C187+C184</f>
        <v>51385</v>
      </c>
      <c r="D197" s="101">
        <f>D187+D184</f>
        <v>31193.909999999996</v>
      </c>
      <c r="E197" s="146">
        <f t="shared" si="5"/>
        <v>60.70625668969542</v>
      </c>
    </row>
    <row r="198" spans="1:5" ht="174" customHeight="1">
      <c r="A198" s="58"/>
      <c r="B198" s="210" t="s">
        <v>367</v>
      </c>
      <c r="C198" s="211"/>
      <c r="D198" s="211"/>
      <c r="E198" s="211"/>
    </row>
    <row r="199" spans="1:5" ht="46.5" customHeight="1">
      <c r="A199" s="23"/>
      <c r="B199" s="192" t="s">
        <v>127</v>
      </c>
      <c r="C199" s="193"/>
      <c r="D199" s="193"/>
      <c r="E199" s="193"/>
    </row>
    <row r="200" spans="1:5" ht="16.5">
      <c r="A200" s="37"/>
      <c r="B200" s="15" t="s">
        <v>114</v>
      </c>
      <c r="C200" s="3" t="s">
        <v>115</v>
      </c>
      <c r="D200" s="3" t="s">
        <v>116</v>
      </c>
      <c r="E200" s="3" t="s">
        <v>117</v>
      </c>
    </row>
    <row r="201" spans="1:5" ht="16.5">
      <c r="A201" s="35" t="s">
        <v>210</v>
      </c>
      <c r="B201" s="16" t="s">
        <v>211</v>
      </c>
      <c r="C201" s="87">
        <f>SUM(C203:C206)</f>
        <v>14000</v>
      </c>
      <c r="D201" s="87">
        <f>SUM(D203:D206)</f>
        <v>13995.3</v>
      </c>
      <c r="E201" s="146">
        <f>D201/C201*100</f>
        <v>99.96642857142857</v>
      </c>
    </row>
    <row r="202" spans="1:5" ht="16.5">
      <c r="A202" s="29" t="s">
        <v>398</v>
      </c>
      <c r="B202" s="16"/>
      <c r="C202" s="87"/>
      <c r="D202" s="87"/>
      <c r="E202" s="30"/>
    </row>
    <row r="203" spans="1:5" ht="82.5" customHeight="1">
      <c r="A203" s="9" t="s">
        <v>119</v>
      </c>
      <c r="B203" s="12" t="s">
        <v>368</v>
      </c>
      <c r="C203" s="89">
        <v>8116</v>
      </c>
      <c r="D203" s="89">
        <v>8111.83</v>
      </c>
      <c r="E203" s="143">
        <f>D203/C203*100</f>
        <v>99.94862000985707</v>
      </c>
    </row>
    <row r="204" spans="1:5" ht="33">
      <c r="A204" s="9" t="s">
        <v>119</v>
      </c>
      <c r="B204" s="12" t="s">
        <v>40</v>
      </c>
      <c r="C204" s="89">
        <v>1702</v>
      </c>
      <c r="D204" s="89">
        <v>1701.9</v>
      </c>
      <c r="E204" s="143">
        <f>D204/C204*100</f>
        <v>99.99412455934196</v>
      </c>
    </row>
    <row r="205" spans="1:5" ht="16.5">
      <c r="A205" s="9" t="s">
        <v>119</v>
      </c>
      <c r="B205" s="12" t="s">
        <v>431</v>
      </c>
      <c r="C205" s="89">
        <v>3661</v>
      </c>
      <c r="D205" s="89">
        <v>3660.97</v>
      </c>
      <c r="E205" s="143">
        <f>D205/C205*100</f>
        <v>99.99918055176181</v>
      </c>
    </row>
    <row r="206" spans="1:5" ht="16.5">
      <c r="A206" s="9" t="s">
        <v>119</v>
      </c>
      <c r="B206" s="12" t="s">
        <v>74</v>
      </c>
      <c r="C206" s="89">
        <v>521</v>
      </c>
      <c r="D206" s="89">
        <v>520.6</v>
      </c>
      <c r="E206" s="151">
        <f>D206/C206*100</f>
        <v>99.92322456813821</v>
      </c>
    </row>
    <row r="207" spans="1:5" ht="16.5">
      <c r="A207" s="37"/>
      <c r="B207" s="14" t="s">
        <v>120</v>
      </c>
      <c r="C207" s="95">
        <f>C201</f>
        <v>14000</v>
      </c>
      <c r="D207" s="95">
        <f>D201</f>
        <v>13995.3</v>
      </c>
      <c r="E207" s="139">
        <f>D207/C207*100</f>
        <v>99.96642857142857</v>
      </c>
    </row>
    <row r="208" spans="1:5" ht="69.75" customHeight="1">
      <c r="A208" s="78" t="s">
        <v>471</v>
      </c>
      <c r="B208" s="209" t="s">
        <v>128</v>
      </c>
      <c r="C208" s="212"/>
      <c r="D208" s="212"/>
      <c r="E208" s="212"/>
    </row>
    <row r="209" spans="1:5" ht="16.5">
      <c r="A209" s="37"/>
      <c r="B209" s="15" t="s">
        <v>114</v>
      </c>
      <c r="C209" s="3" t="s">
        <v>115</v>
      </c>
      <c r="D209" s="3" t="s">
        <v>116</v>
      </c>
      <c r="E209" s="3" t="s">
        <v>117</v>
      </c>
    </row>
    <row r="210" spans="1:5" ht="16.5">
      <c r="A210" s="39" t="s">
        <v>239</v>
      </c>
      <c r="B210" s="11" t="s">
        <v>240</v>
      </c>
      <c r="C210" s="96">
        <f>SUM(C212:C213)</f>
        <v>5900</v>
      </c>
      <c r="D210" s="96">
        <f>SUM(D212:D213)</f>
        <v>5839.46</v>
      </c>
      <c r="E210" s="146">
        <f>D210/C210*100</f>
        <v>98.97389830508475</v>
      </c>
    </row>
    <row r="211" spans="1:5" ht="16.5">
      <c r="A211" s="29" t="s">
        <v>398</v>
      </c>
      <c r="B211" s="13"/>
      <c r="C211" s="96"/>
      <c r="D211" s="96"/>
      <c r="E211" s="137"/>
    </row>
    <row r="212" spans="1:5" ht="16.5">
      <c r="A212" s="9" t="s">
        <v>119</v>
      </c>
      <c r="B212" s="12" t="s">
        <v>359</v>
      </c>
      <c r="C212" s="89">
        <v>5500</v>
      </c>
      <c r="D212" s="89">
        <v>5439.46</v>
      </c>
      <c r="E212" s="137">
        <f>D212/C212*100</f>
        <v>98.89927272727273</v>
      </c>
    </row>
    <row r="213" spans="1:5" ht="19.5" customHeight="1">
      <c r="A213" s="9" t="s">
        <v>119</v>
      </c>
      <c r="B213" s="12" t="s">
        <v>295</v>
      </c>
      <c r="C213" s="89">
        <v>400</v>
      </c>
      <c r="D213" s="89">
        <v>400</v>
      </c>
      <c r="E213" s="143">
        <f aca="true" t="shared" si="6" ref="E213:E241">D213/C213*100</f>
        <v>100</v>
      </c>
    </row>
    <row r="214" spans="1:5" ht="16.5">
      <c r="A214" s="28" t="s">
        <v>241</v>
      </c>
      <c r="B214" s="13" t="s">
        <v>242</v>
      </c>
      <c r="C214" s="96">
        <f>SUM(C216:C240)</f>
        <v>142248</v>
      </c>
      <c r="D214" s="96">
        <f>SUM(D216:D240)</f>
        <v>141198.28999999998</v>
      </c>
      <c r="E214" s="30">
        <f t="shared" si="6"/>
        <v>99.26205640852595</v>
      </c>
    </row>
    <row r="215" spans="1:5" ht="16.5">
      <c r="A215" s="29" t="s">
        <v>398</v>
      </c>
      <c r="B215" s="13"/>
      <c r="C215" s="38"/>
      <c r="D215" s="38"/>
      <c r="E215" s="30"/>
    </row>
    <row r="216" spans="1:5" ht="16.5">
      <c r="A216" s="9" t="s">
        <v>119</v>
      </c>
      <c r="B216" s="103" t="s">
        <v>148</v>
      </c>
      <c r="C216" s="89">
        <v>879</v>
      </c>
      <c r="D216" s="89">
        <v>878.04</v>
      </c>
      <c r="E216" s="88">
        <f t="shared" si="6"/>
        <v>99.89078498293516</v>
      </c>
    </row>
    <row r="217" spans="1:5" ht="16.5">
      <c r="A217" s="9" t="s">
        <v>119</v>
      </c>
      <c r="B217" s="103" t="s">
        <v>149</v>
      </c>
      <c r="C217" s="89">
        <v>134</v>
      </c>
      <c r="D217" s="89">
        <v>132.36</v>
      </c>
      <c r="E217" s="88">
        <f t="shared" si="6"/>
        <v>98.77611940298509</v>
      </c>
    </row>
    <row r="218" spans="1:5" ht="33">
      <c r="A218" s="9" t="s">
        <v>119</v>
      </c>
      <c r="B218" s="103" t="s">
        <v>476</v>
      </c>
      <c r="C218" s="89">
        <v>3600</v>
      </c>
      <c r="D218" s="89">
        <v>3600</v>
      </c>
      <c r="E218" s="88">
        <f t="shared" si="6"/>
        <v>100</v>
      </c>
    </row>
    <row r="219" spans="1:5" ht="16.5">
      <c r="A219" s="9" t="s">
        <v>119</v>
      </c>
      <c r="B219" s="103" t="s">
        <v>477</v>
      </c>
      <c r="C219" s="89">
        <v>13200</v>
      </c>
      <c r="D219" s="89">
        <v>13200</v>
      </c>
      <c r="E219" s="88">
        <f t="shared" si="6"/>
        <v>100</v>
      </c>
    </row>
    <row r="220" spans="1:5" ht="66">
      <c r="A220" s="9" t="s">
        <v>119</v>
      </c>
      <c r="B220" s="103" t="s">
        <v>452</v>
      </c>
      <c r="C220" s="89">
        <v>28706</v>
      </c>
      <c r="D220" s="89">
        <v>28705.77</v>
      </c>
      <c r="E220" s="88">
        <f t="shared" si="6"/>
        <v>99.99919877377552</v>
      </c>
    </row>
    <row r="221" spans="1:5" ht="33">
      <c r="A221" s="9" t="s">
        <v>119</v>
      </c>
      <c r="B221" s="103" t="s">
        <v>41</v>
      </c>
      <c r="C221" s="89">
        <v>2500</v>
      </c>
      <c r="D221" s="89">
        <v>2500</v>
      </c>
      <c r="E221" s="88">
        <f t="shared" si="6"/>
        <v>100</v>
      </c>
    </row>
    <row r="222" spans="1:5" ht="16.5" customHeight="1">
      <c r="A222" s="9" t="s">
        <v>119</v>
      </c>
      <c r="B222" s="103" t="s">
        <v>42</v>
      </c>
      <c r="C222" s="89">
        <v>5110</v>
      </c>
      <c r="D222" s="89">
        <v>5100.15</v>
      </c>
      <c r="E222" s="88">
        <f t="shared" si="6"/>
        <v>99.80724070450097</v>
      </c>
    </row>
    <row r="223" spans="1:5" ht="33">
      <c r="A223" s="9" t="s">
        <v>119</v>
      </c>
      <c r="B223" s="103" t="s">
        <v>421</v>
      </c>
      <c r="C223" s="89">
        <v>2000</v>
      </c>
      <c r="D223" s="89">
        <v>2000</v>
      </c>
      <c r="E223" s="88">
        <f t="shared" si="6"/>
        <v>100</v>
      </c>
    </row>
    <row r="224" spans="1:5" ht="33">
      <c r="A224" s="9" t="s">
        <v>119</v>
      </c>
      <c r="B224" s="103" t="s">
        <v>420</v>
      </c>
      <c r="C224" s="89">
        <v>1800</v>
      </c>
      <c r="D224" s="89">
        <v>1800</v>
      </c>
      <c r="E224" s="88">
        <f t="shared" si="6"/>
        <v>100</v>
      </c>
    </row>
    <row r="225" spans="1:5" ht="33">
      <c r="A225" s="9" t="s">
        <v>119</v>
      </c>
      <c r="B225" s="103" t="s">
        <v>43</v>
      </c>
      <c r="C225" s="89">
        <v>1500</v>
      </c>
      <c r="D225" s="89">
        <v>1500</v>
      </c>
      <c r="E225" s="88">
        <f t="shared" si="6"/>
        <v>100</v>
      </c>
    </row>
    <row r="226" spans="1:5" ht="33">
      <c r="A226" s="9" t="s">
        <v>119</v>
      </c>
      <c r="B226" s="103" t="s">
        <v>44</v>
      </c>
      <c r="C226" s="89">
        <v>2860</v>
      </c>
      <c r="D226" s="89">
        <v>2848.76</v>
      </c>
      <c r="E226" s="88">
        <f>D226/C226*100</f>
        <v>99.60699300699302</v>
      </c>
    </row>
    <row r="227" spans="1:5" ht="16.5">
      <c r="A227" s="53" t="s">
        <v>119</v>
      </c>
      <c r="B227" s="171" t="s">
        <v>45</v>
      </c>
      <c r="C227" s="93">
        <v>2848</v>
      </c>
      <c r="D227" s="93">
        <v>2848</v>
      </c>
      <c r="E227" s="97">
        <f t="shared" si="6"/>
        <v>100</v>
      </c>
    </row>
    <row r="228" spans="1:5" ht="33">
      <c r="A228" s="82" t="s">
        <v>119</v>
      </c>
      <c r="B228" s="172" t="s">
        <v>360</v>
      </c>
      <c r="C228" s="100">
        <v>1788</v>
      </c>
      <c r="D228" s="100">
        <v>1787.14</v>
      </c>
      <c r="E228" s="104">
        <f t="shared" si="6"/>
        <v>99.95190156599553</v>
      </c>
    </row>
    <row r="229" spans="1:5" ht="49.5">
      <c r="A229" s="9" t="s">
        <v>119</v>
      </c>
      <c r="B229" s="103" t="s">
        <v>403</v>
      </c>
      <c r="C229" s="89">
        <v>10312</v>
      </c>
      <c r="D229" s="89">
        <v>10115.98</v>
      </c>
      <c r="E229" s="88">
        <f t="shared" si="6"/>
        <v>98.09910783553141</v>
      </c>
    </row>
    <row r="230" spans="1:5" ht="16.5">
      <c r="A230" s="9" t="s">
        <v>119</v>
      </c>
      <c r="B230" s="103" t="s">
        <v>244</v>
      </c>
      <c r="C230" s="89">
        <v>2643</v>
      </c>
      <c r="D230" s="89">
        <v>2442</v>
      </c>
      <c r="E230" s="88">
        <f t="shared" si="6"/>
        <v>92.3950056753689</v>
      </c>
    </row>
    <row r="231" spans="1:5" ht="16.5">
      <c r="A231" s="9" t="s">
        <v>119</v>
      </c>
      <c r="B231" s="103" t="s">
        <v>46</v>
      </c>
      <c r="C231" s="89">
        <v>2577</v>
      </c>
      <c r="D231" s="89">
        <v>2576.64</v>
      </c>
      <c r="E231" s="88">
        <f t="shared" si="6"/>
        <v>99.98603026775321</v>
      </c>
    </row>
    <row r="232" spans="1:5" ht="16.5">
      <c r="A232" s="9" t="s">
        <v>119</v>
      </c>
      <c r="B232" s="103" t="s">
        <v>47</v>
      </c>
      <c r="C232" s="89">
        <v>4140</v>
      </c>
      <c r="D232" s="89">
        <v>4140</v>
      </c>
      <c r="E232" s="88">
        <f t="shared" si="6"/>
        <v>100</v>
      </c>
    </row>
    <row r="233" spans="1:5" ht="16.5">
      <c r="A233" s="9" t="s">
        <v>119</v>
      </c>
      <c r="B233" s="103" t="s">
        <v>361</v>
      </c>
      <c r="C233" s="89">
        <v>5000</v>
      </c>
      <c r="D233" s="89">
        <v>4998.89</v>
      </c>
      <c r="E233" s="88">
        <f t="shared" si="6"/>
        <v>99.9778</v>
      </c>
    </row>
    <row r="234" spans="1:5" ht="16.5">
      <c r="A234" s="9" t="s">
        <v>119</v>
      </c>
      <c r="B234" s="103" t="s">
        <v>363</v>
      </c>
      <c r="C234" s="89">
        <v>890</v>
      </c>
      <c r="D234" s="89">
        <v>890</v>
      </c>
      <c r="E234" s="88">
        <f t="shared" si="6"/>
        <v>100</v>
      </c>
    </row>
    <row r="235" spans="1:5" ht="16.5">
      <c r="A235" s="9" t="s">
        <v>119</v>
      </c>
      <c r="B235" s="103" t="s">
        <v>362</v>
      </c>
      <c r="C235" s="89">
        <v>428</v>
      </c>
      <c r="D235" s="89">
        <v>427.01</v>
      </c>
      <c r="E235" s="88">
        <f t="shared" si="6"/>
        <v>99.76869158878505</v>
      </c>
    </row>
    <row r="236" spans="1:5" ht="66">
      <c r="A236" s="9" t="s">
        <v>119</v>
      </c>
      <c r="B236" s="103" t="s">
        <v>142</v>
      </c>
      <c r="C236" s="89">
        <v>19272</v>
      </c>
      <c r="D236" s="89">
        <v>19272</v>
      </c>
      <c r="E236" s="88">
        <f t="shared" si="6"/>
        <v>100</v>
      </c>
    </row>
    <row r="237" spans="1:5" ht="68.25" customHeight="1">
      <c r="A237" s="9" t="s">
        <v>119</v>
      </c>
      <c r="B237" s="103" t="s">
        <v>48</v>
      </c>
      <c r="C237" s="89">
        <v>6447</v>
      </c>
      <c r="D237" s="89">
        <v>6446.66</v>
      </c>
      <c r="E237" s="88">
        <f t="shared" si="6"/>
        <v>99.99472622925391</v>
      </c>
    </row>
    <row r="238" spans="1:5" ht="16.5" customHeight="1">
      <c r="A238" s="9" t="s">
        <v>119</v>
      </c>
      <c r="B238" s="103" t="s">
        <v>49</v>
      </c>
      <c r="C238" s="89">
        <v>100</v>
      </c>
      <c r="D238" s="89">
        <v>74.4</v>
      </c>
      <c r="E238" s="88">
        <f>D238/C238*100</f>
        <v>74.4</v>
      </c>
    </row>
    <row r="239" spans="1:5" ht="66.75" customHeight="1">
      <c r="A239" s="9" t="s">
        <v>119</v>
      </c>
      <c r="B239" s="103" t="s">
        <v>364</v>
      </c>
      <c r="C239" s="89">
        <v>6512</v>
      </c>
      <c r="D239" s="89">
        <v>6512</v>
      </c>
      <c r="E239" s="88">
        <f t="shared" si="6"/>
        <v>100</v>
      </c>
    </row>
    <row r="240" spans="1:5" ht="36" customHeight="1">
      <c r="A240" s="9" t="s">
        <v>119</v>
      </c>
      <c r="B240" s="103" t="s">
        <v>365</v>
      </c>
      <c r="C240" s="89">
        <v>17002</v>
      </c>
      <c r="D240" s="89">
        <v>16402.49</v>
      </c>
      <c r="E240" s="88">
        <f t="shared" si="6"/>
        <v>96.4738854252441</v>
      </c>
    </row>
    <row r="241" spans="1:5" ht="16.5">
      <c r="A241" s="37"/>
      <c r="B241" s="105" t="s">
        <v>120</v>
      </c>
      <c r="C241" s="106">
        <f>C210+C214</f>
        <v>148148</v>
      </c>
      <c r="D241" s="106">
        <f>D210+D214</f>
        <v>147037.74999999997</v>
      </c>
      <c r="E241" s="101">
        <f t="shared" si="6"/>
        <v>99.25058050058048</v>
      </c>
    </row>
    <row r="242" spans="1:5" ht="53.25" customHeight="1">
      <c r="A242" s="23"/>
      <c r="B242" s="194" t="s">
        <v>129</v>
      </c>
      <c r="C242" s="200"/>
      <c r="D242" s="200"/>
      <c r="E242" s="200"/>
    </row>
    <row r="243" spans="1:5" ht="16.5">
      <c r="A243" s="37"/>
      <c r="B243" s="105" t="s">
        <v>114</v>
      </c>
      <c r="C243" s="107" t="s">
        <v>115</v>
      </c>
      <c r="D243" s="107" t="s">
        <v>116</v>
      </c>
      <c r="E243" s="107" t="s">
        <v>117</v>
      </c>
    </row>
    <row r="244" spans="1:5" ht="49.5">
      <c r="A244" s="49" t="s">
        <v>212</v>
      </c>
      <c r="B244" s="108" t="s">
        <v>69</v>
      </c>
      <c r="C244" s="96">
        <f>SUM(C246)</f>
        <v>94731</v>
      </c>
      <c r="D244" s="96">
        <f>D246</f>
        <v>3159.9</v>
      </c>
      <c r="E244" s="92">
        <f>D244/C244*100</f>
        <v>3.3356556987680905</v>
      </c>
    </row>
    <row r="245" spans="1:5" ht="16.5">
      <c r="A245" s="51" t="s">
        <v>398</v>
      </c>
      <c r="B245" s="103"/>
      <c r="C245" s="87"/>
      <c r="D245" s="87"/>
      <c r="E245" s="87"/>
    </row>
    <row r="246" spans="1:5" ht="16.5">
      <c r="A246" s="9" t="s">
        <v>119</v>
      </c>
      <c r="B246" s="103" t="s">
        <v>34</v>
      </c>
      <c r="C246" s="89">
        <v>94731</v>
      </c>
      <c r="D246" s="89">
        <v>3159.9</v>
      </c>
      <c r="E246" s="88">
        <f>D246/C246*100</f>
        <v>3.3356556987680905</v>
      </c>
    </row>
    <row r="247" spans="1:5" ht="16.5">
      <c r="A247" s="37"/>
      <c r="B247" s="105" t="s">
        <v>120</v>
      </c>
      <c r="C247" s="95">
        <f>C244</f>
        <v>94731</v>
      </c>
      <c r="D247" s="95">
        <f>D244</f>
        <v>3159.9</v>
      </c>
      <c r="E247" s="101">
        <f>D247/C247*100</f>
        <v>3.3356556987680905</v>
      </c>
    </row>
    <row r="248" spans="1:5" ht="133.5" customHeight="1">
      <c r="A248" s="58"/>
      <c r="B248" s="201" t="s">
        <v>38</v>
      </c>
      <c r="C248" s="202"/>
      <c r="D248" s="202"/>
      <c r="E248" s="202"/>
    </row>
    <row r="249" spans="1:5" ht="60" customHeight="1">
      <c r="A249" s="23"/>
      <c r="B249" s="194" t="s">
        <v>130</v>
      </c>
      <c r="C249" s="194"/>
      <c r="D249" s="194"/>
      <c r="E249" s="194"/>
    </row>
    <row r="250" spans="1:5" ht="16.5">
      <c r="A250" s="37"/>
      <c r="B250" s="107" t="s">
        <v>131</v>
      </c>
      <c r="C250" s="107" t="s">
        <v>115</v>
      </c>
      <c r="D250" s="109" t="s">
        <v>116</v>
      </c>
      <c r="E250" s="110" t="s">
        <v>117</v>
      </c>
    </row>
    <row r="251" spans="1:5" ht="16.5">
      <c r="A251" s="39" t="s">
        <v>141</v>
      </c>
      <c r="B251" s="108" t="s">
        <v>143</v>
      </c>
      <c r="C251" s="102">
        <f>SUM(C253:C278)</f>
        <v>4578276</v>
      </c>
      <c r="D251" s="102">
        <f>SUM(D253:D278)</f>
        <v>4543355.03</v>
      </c>
      <c r="E251" s="111">
        <f>D251/C251*100</f>
        <v>99.23724629096193</v>
      </c>
    </row>
    <row r="252" spans="1:5" ht="16.5">
      <c r="A252" s="29" t="s">
        <v>118</v>
      </c>
      <c r="B252" s="103"/>
      <c r="C252" s="92"/>
      <c r="D252" s="112"/>
      <c r="E252" s="92"/>
    </row>
    <row r="253" spans="1:5" ht="66">
      <c r="A253" s="9" t="s">
        <v>119</v>
      </c>
      <c r="B253" s="103" t="s">
        <v>167</v>
      </c>
      <c r="C253" s="89">
        <v>36960</v>
      </c>
      <c r="D253" s="113">
        <v>36960</v>
      </c>
      <c r="E253" s="88">
        <f aca="true" t="shared" si="7" ref="E253:E344">D253/C253*100</f>
        <v>100</v>
      </c>
    </row>
    <row r="254" spans="1:5" ht="33">
      <c r="A254" s="9" t="s">
        <v>119</v>
      </c>
      <c r="B254" s="103" t="s">
        <v>39</v>
      </c>
      <c r="C254" s="89">
        <v>3500</v>
      </c>
      <c r="D254" s="113">
        <v>3500</v>
      </c>
      <c r="E254" s="88">
        <f t="shared" si="7"/>
        <v>100</v>
      </c>
    </row>
    <row r="255" spans="1:5" ht="33">
      <c r="A255" s="9" t="s">
        <v>119</v>
      </c>
      <c r="B255" s="103" t="s">
        <v>144</v>
      </c>
      <c r="C255" s="89">
        <v>173911</v>
      </c>
      <c r="D255" s="113">
        <v>172532.57</v>
      </c>
      <c r="E255" s="88">
        <f t="shared" si="7"/>
        <v>99.20739343687289</v>
      </c>
    </row>
    <row r="256" spans="1:5" ht="33">
      <c r="A256" s="9" t="s">
        <v>119</v>
      </c>
      <c r="B256" s="103" t="s">
        <v>145</v>
      </c>
      <c r="C256" s="89">
        <v>6976</v>
      </c>
      <c r="D256" s="113">
        <v>6975.2</v>
      </c>
      <c r="E256" s="88">
        <f t="shared" si="7"/>
        <v>99.98853211009174</v>
      </c>
    </row>
    <row r="257" spans="1:5" ht="16.5">
      <c r="A257" s="9" t="s">
        <v>119</v>
      </c>
      <c r="B257" s="103" t="s">
        <v>146</v>
      </c>
      <c r="C257" s="89">
        <v>2812952</v>
      </c>
      <c r="D257" s="113">
        <v>2800417.24</v>
      </c>
      <c r="E257" s="88">
        <f t="shared" si="7"/>
        <v>99.55439125872039</v>
      </c>
    </row>
    <row r="258" spans="1:5" ht="16.5">
      <c r="A258" s="9" t="s">
        <v>119</v>
      </c>
      <c r="B258" s="103" t="s">
        <v>147</v>
      </c>
      <c r="C258" s="89">
        <v>221042</v>
      </c>
      <c r="D258" s="113">
        <v>221041.11</v>
      </c>
      <c r="E258" s="88">
        <f t="shared" si="7"/>
        <v>99.99959736158739</v>
      </c>
    </row>
    <row r="259" spans="1:5" ht="16.5">
      <c r="A259" s="9" t="s">
        <v>119</v>
      </c>
      <c r="B259" s="103" t="s">
        <v>148</v>
      </c>
      <c r="C259" s="89">
        <v>562757</v>
      </c>
      <c r="D259" s="113">
        <v>549350.75</v>
      </c>
      <c r="E259" s="88">
        <f t="shared" si="7"/>
        <v>97.61775508789762</v>
      </c>
    </row>
    <row r="260" spans="1:5" ht="16.5">
      <c r="A260" s="9" t="s">
        <v>119</v>
      </c>
      <c r="B260" s="103" t="s">
        <v>149</v>
      </c>
      <c r="C260" s="89">
        <v>76728</v>
      </c>
      <c r="D260" s="113">
        <v>75881.27</v>
      </c>
      <c r="E260" s="88">
        <f t="shared" si="7"/>
        <v>98.89645240329476</v>
      </c>
    </row>
    <row r="261" spans="1:5" ht="33">
      <c r="A261" s="9" t="s">
        <v>119</v>
      </c>
      <c r="B261" s="103" t="s">
        <v>414</v>
      </c>
      <c r="C261" s="89">
        <v>3607</v>
      </c>
      <c r="D261" s="113">
        <v>3502.88</v>
      </c>
      <c r="E261" s="88">
        <f t="shared" si="7"/>
        <v>97.11339062933185</v>
      </c>
    </row>
    <row r="262" spans="1:5" ht="49.5">
      <c r="A262" s="9" t="s">
        <v>119</v>
      </c>
      <c r="B262" s="103" t="s">
        <v>150</v>
      </c>
      <c r="C262" s="89">
        <v>217022</v>
      </c>
      <c r="D262" s="113">
        <v>217021.72</v>
      </c>
      <c r="E262" s="88">
        <f t="shared" si="7"/>
        <v>99.99987098082222</v>
      </c>
    </row>
    <row r="263" spans="1:5" ht="33">
      <c r="A263" s="9" t="s">
        <v>119</v>
      </c>
      <c r="B263" s="12" t="s">
        <v>151</v>
      </c>
      <c r="C263" s="89">
        <v>9331</v>
      </c>
      <c r="D263" s="113">
        <v>9330.97</v>
      </c>
      <c r="E263" s="88">
        <f t="shared" si="7"/>
        <v>99.99967849105133</v>
      </c>
    </row>
    <row r="264" spans="1:5" ht="16.5">
      <c r="A264" s="9" t="s">
        <v>119</v>
      </c>
      <c r="B264" s="12" t="s">
        <v>152</v>
      </c>
      <c r="C264" s="89">
        <v>86757</v>
      </c>
      <c r="D264" s="113">
        <v>86756.78</v>
      </c>
      <c r="E264" s="88">
        <f t="shared" si="7"/>
        <v>99.99974641815645</v>
      </c>
    </row>
    <row r="265" spans="1:5" ht="49.5">
      <c r="A265" s="9" t="s">
        <v>119</v>
      </c>
      <c r="B265" s="12" t="s">
        <v>153</v>
      </c>
      <c r="C265" s="89">
        <v>78555</v>
      </c>
      <c r="D265" s="113">
        <v>78554.18</v>
      </c>
      <c r="E265" s="88">
        <f t="shared" si="7"/>
        <v>99.99895614537584</v>
      </c>
    </row>
    <row r="266" spans="1:5" ht="52.5" customHeight="1">
      <c r="A266" s="9" t="s">
        <v>119</v>
      </c>
      <c r="B266" s="12" t="s">
        <v>95</v>
      </c>
      <c r="C266" s="88">
        <v>38600</v>
      </c>
      <c r="D266" s="113">
        <v>38599.02</v>
      </c>
      <c r="E266" s="88">
        <f t="shared" si="7"/>
        <v>99.99746113989636</v>
      </c>
    </row>
    <row r="267" spans="1:5" ht="16.5">
      <c r="A267" s="9" t="s">
        <v>119</v>
      </c>
      <c r="B267" s="12" t="s">
        <v>415</v>
      </c>
      <c r="C267" s="88">
        <v>5611</v>
      </c>
      <c r="D267" s="113">
        <v>5599.54</v>
      </c>
      <c r="E267" s="88">
        <f t="shared" si="7"/>
        <v>99.79575833184815</v>
      </c>
    </row>
    <row r="268" spans="1:5" ht="16.5">
      <c r="A268" s="9" t="s">
        <v>119</v>
      </c>
      <c r="B268" s="12" t="s">
        <v>97</v>
      </c>
      <c r="C268" s="88">
        <v>4873</v>
      </c>
      <c r="D268" s="113">
        <v>4872.92</v>
      </c>
      <c r="E268" s="88">
        <f t="shared" si="7"/>
        <v>99.99835830084137</v>
      </c>
    </row>
    <row r="269" spans="1:5" ht="16.5">
      <c r="A269" s="9" t="s">
        <v>119</v>
      </c>
      <c r="B269" s="12" t="s">
        <v>98</v>
      </c>
      <c r="C269" s="88">
        <v>3707</v>
      </c>
      <c r="D269" s="113">
        <v>3700</v>
      </c>
      <c r="E269" s="88">
        <f t="shared" si="7"/>
        <v>99.81116806042623</v>
      </c>
    </row>
    <row r="270" spans="1:5" ht="33">
      <c r="A270" s="9" t="s">
        <v>119</v>
      </c>
      <c r="B270" s="12" t="s">
        <v>522</v>
      </c>
      <c r="C270" s="88">
        <v>187182</v>
      </c>
      <c r="D270" s="113">
        <v>187182</v>
      </c>
      <c r="E270" s="88">
        <f t="shared" si="7"/>
        <v>100</v>
      </c>
    </row>
    <row r="271" spans="1:5" ht="33">
      <c r="A271" s="9" t="s">
        <v>119</v>
      </c>
      <c r="B271" s="103" t="s">
        <v>492</v>
      </c>
      <c r="C271" s="89">
        <v>20000</v>
      </c>
      <c r="D271" s="113">
        <v>15480.54</v>
      </c>
      <c r="E271" s="88">
        <f>D271/C271*100</f>
        <v>77.4027</v>
      </c>
    </row>
    <row r="272" spans="1:5" ht="33">
      <c r="A272" s="9" t="s">
        <v>119</v>
      </c>
      <c r="B272" s="12" t="s">
        <v>276</v>
      </c>
      <c r="C272" s="88">
        <v>14762</v>
      </c>
      <c r="D272" s="113">
        <v>14762</v>
      </c>
      <c r="E272" s="88">
        <f t="shared" si="7"/>
        <v>100</v>
      </c>
    </row>
    <row r="273" spans="1:5" ht="33">
      <c r="A273" s="196" t="s">
        <v>416</v>
      </c>
      <c r="B273" s="197"/>
      <c r="C273" s="27" t="s">
        <v>70</v>
      </c>
      <c r="D273" s="31"/>
      <c r="E273" s="88"/>
    </row>
    <row r="274" spans="1:5" ht="16.5">
      <c r="A274" s="9" t="s">
        <v>119</v>
      </c>
      <c r="B274" s="12" t="s">
        <v>417</v>
      </c>
      <c r="C274" s="88">
        <v>7852</v>
      </c>
      <c r="D274" s="113">
        <v>7851.23</v>
      </c>
      <c r="E274" s="88">
        <f t="shared" si="7"/>
        <v>99.99019358125317</v>
      </c>
    </row>
    <row r="275" spans="1:5" ht="16.5">
      <c r="A275" s="53" t="s">
        <v>119</v>
      </c>
      <c r="B275" s="48" t="s">
        <v>418</v>
      </c>
      <c r="C275" s="97">
        <v>4084</v>
      </c>
      <c r="D275" s="114">
        <v>1976.48</v>
      </c>
      <c r="E275" s="97">
        <f t="shared" si="7"/>
        <v>48.39569049951029</v>
      </c>
    </row>
    <row r="276" spans="1:5" ht="16.5">
      <c r="A276" s="82" t="s">
        <v>119</v>
      </c>
      <c r="B276" s="83" t="s">
        <v>419</v>
      </c>
      <c r="C276" s="104">
        <v>1245</v>
      </c>
      <c r="D276" s="104">
        <v>1245</v>
      </c>
      <c r="E276" s="104">
        <f t="shared" si="7"/>
        <v>100</v>
      </c>
    </row>
    <row r="277" spans="1:5" ht="16.5">
      <c r="A277" s="9" t="s">
        <v>119</v>
      </c>
      <c r="B277" s="12" t="s">
        <v>277</v>
      </c>
      <c r="C277" s="88">
        <v>45</v>
      </c>
      <c r="D277" s="113">
        <v>44.99</v>
      </c>
      <c r="E277" s="88">
        <f t="shared" si="7"/>
        <v>99.97777777777779</v>
      </c>
    </row>
    <row r="278" spans="1:5" ht="16.5">
      <c r="A278" s="9" t="s">
        <v>119</v>
      </c>
      <c r="B278" s="12" t="s">
        <v>97</v>
      </c>
      <c r="C278" s="88">
        <v>217</v>
      </c>
      <c r="D278" s="113">
        <v>216.64</v>
      </c>
      <c r="E278" s="88">
        <f t="shared" si="7"/>
        <v>99.83410138248847</v>
      </c>
    </row>
    <row r="279" spans="1:5" ht="33">
      <c r="A279" s="28" t="s">
        <v>422</v>
      </c>
      <c r="B279" s="13" t="s">
        <v>423</v>
      </c>
      <c r="C279" s="92">
        <f>SUM(C281:C287)</f>
        <v>90006</v>
      </c>
      <c r="D279" s="92">
        <f>SUM(D281:D287)</f>
        <v>88800.59</v>
      </c>
      <c r="E279" s="127">
        <f t="shared" si="7"/>
        <v>98.66074483923293</v>
      </c>
    </row>
    <row r="280" spans="1:5" ht="16.5">
      <c r="A280" s="29" t="s">
        <v>118</v>
      </c>
      <c r="B280" s="12"/>
      <c r="C280" s="88"/>
      <c r="D280" s="113"/>
      <c r="E280" s="88"/>
    </row>
    <row r="281" spans="1:5" ht="66">
      <c r="A281" s="9" t="s">
        <v>119</v>
      </c>
      <c r="B281" s="12" t="s">
        <v>167</v>
      </c>
      <c r="C281" s="88">
        <v>6946</v>
      </c>
      <c r="D281" s="113">
        <v>6946</v>
      </c>
      <c r="E281" s="88">
        <f t="shared" si="7"/>
        <v>100</v>
      </c>
    </row>
    <row r="282" spans="1:5" ht="33">
      <c r="A282" s="9" t="s">
        <v>119</v>
      </c>
      <c r="B282" s="12" t="s">
        <v>144</v>
      </c>
      <c r="C282" s="88">
        <v>2877</v>
      </c>
      <c r="D282" s="113">
        <v>2726.4</v>
      </c>
      <c r="E282" s="88">
        <f t="shared" si="7"/>
        <v>94.76538060479666</v>
      </c>
    </row>
    <row r="283" spans="1:5" ht="16.5">
      <c r="A283" s="9" t="s">
        <v>119</v>
      </c>
      <c r="B283" s="12" t="s">
        <v>146</v>
      </c>
      <c r="C283" s="88">
        <v>58124</v>
      </c>
      <c r="D283" s="113">
        <v>57482.38</v>
      </c>
      <c r="E283" s="88">
        <f t="shared" si="7"/>
        <v>98.89611864290137</v>
      </c>
    </row>
    <row r="284" spans="1:5" ht="16.5">
      <c r="A284" s="9" t="s">
        <v>119</v>
      </c>
      <c r="B284" s="12" t="s">
        <v>147</v>
      </c>
      <c r="C284" s="88">
        <v>4674</v>
      </c>
      <c r="D284" s="113">
        <v>4673.58</v>
      </c>
      <c r="E284" s="88">
        <f t="shared" si="7"/>
        <v>99.99101412066751</v>
      </c>
    </row>
    <row r="285" spans="1:5" s="4" customFormat="1" ht="16.5">
      <c r="A285" s="9" t="s">
        <v>119</v>
      </c>
      <c r="B285" s="12" t="s">
        <v>148</v>
      </c>
      <c r="C285" s="88">
        <v>11825</v>
      </c>
      <c r="D285" s="113">
        <v>11432.62</v>
      </c>
      <c r="E285" s="88">
        <f t="shared" si="7"/>
        <v>96.6817758985201</v>
      </c>
    </row>
    <row r="286" spans="1:5" s="4" customFormat="1" ht="16.5">
      <c r="A286" s="9" t="s">
        <v>119</v>
      </c>
      <c r="B286" s="12" t="s">
        <v>149</v>
      </c>
      <c r="C286" s="88">
        <v>1610</v>
      </c>
      <c r="D286" s="113">
        <v>1589.61</v>
      </c>
      <c r="E286" s="88">
        <f t="shared" si="7"/>
        <v>98.7335403726708</v>
      </c>
    </row>
    <row r="287" spans="1:5" s="4" customFormat="1" ht="33">
      <c r="A287" s="9" t="s">
        <v>119</v>
      </c>
      <c r="B287" s="12" t="s">
        <v>522</v>
      </c>
      <c r="C287" s="88">
        <v>3950</v>
      </c>
      <c r="D287" s="113">
        <v>3950</v>
      </c>
      <c r="E287" s="88">
        <f t="shared" si="7"/>
        <v>100</v>
      </c>
    </row>
    <row r="288" spans="1:5" ht="16.5">
      <c r="A288" s="28" t="s">
        <v>100</v>
      </c>
      <c r="B288" s="13" t="s">
        <v>101</v>
      </c>
      <c r="C288" s="90">
        <f>SUM(C290:C304)</f>
        <v>641243</v>
      </c>
      <c r="D288" s="90">
        <f>SUM(D290:D304)</f>
        <v>618314.4599999998</v>
      </c>
      <c r="E288" s="127">
        <f t="shared" si="7"/>
        <v>96.42436018794744</v>
      </c>
    </row>
    <row r="289" spans="1:5" ht="16.5">
      <c r="A289" s="29" t="s">
        <v>118</v>
      </c>
      <c r="B289" s="12"/>
      <c r="C289" s="90"/>
      <c r="D289" s="90"/>
      <c r="E289" s="88"/>
    </row>
    <row r="290" spans="1:5" ht="16.5">
      <c r="A290" s="9" t="s">
        <v>119</v>
      </c>
      <c r="B290" s="12" t="s">
        <v>186</v>
      </c>
      <c r="C290" s="89">
        <v>642</v>
      </c>
      <c r="D290" s="89">
        <v>642</v>
      </c>
      <c r="E290" s="88">
        <f t="shared" si="7"/>
        <v>100</v>
      </c>
    </row>
    <row r="291" spans="1:5" ht="16.5">
      <c r="A291" s="9" t="s">
        <v>119</v>
      </c>
      <c r="B291" s="12" t="s">
        <v>146</v>
      </c>
      <c r="C291" s="89">
        <v>366574</v>
      </c>
      <c r="D291" s="89">
        <v>354501.21</v>
      </c>
      <c r="E291" s="88">
        <f t="shared" si="7"/>
        <v>96.7065885742033</v>
      </c>
    </row>
    <row r="292" spans="1:5" ht="16.5">
      <c r="A292" s="9" t="s">
        <v>119</v>
      </c>
      <c r="B292" s="12" t="s">
        <v>147</v>
      </c>
      <c r="C292" s="89">
        <v>25541</v>
      </c>
      <c r="D292" s="89">
        <v>25540.74</v>
      </c>
      <c r="E292" s="88">
        <f t="shared" si="7"/>
        <v>99.99898202889472</v>
      </c>
    </row>
    <row r="293" spans="1:5" ht="16.5">
      <c r="A293" s="9" t="s">
        <v>119</v>
      </c>
      <c r="B293" s="12" t="s">
        <v>148</v>
      </c>
      <c r="C293" s="89">
        <v>63428</v>
      </c>
      <c r="D293" s="89">
        <v>59332.98</v>
      </c>
      <c r="E293" s="88">
        <f t="shared" si="7"/>
        <v>93.5438292236867</v>
      </c>
    </row>
    <row r="294" spans="1:5" ht="16.5">
      <c r="A294" s="9" t="s">
        <v>119</v>
      </c>
      <c r="B294" s="12" t="s">
        <v>149</v>
      </c>
      <c r="C294" s="89">
        <v>8638</v>
      </c>
      <c r="D294" s="89">
        <v>8251.38</v>
      </c>
      <c r="E294" s="88">
        <f t="shared" si="7"/>
        <v>95.52419541560545</v>
      </c>
    </row>
    <row r="295" spans="1:5" ht="33">
      <c r="A295" s="9" t="s">
        <v>119</v>
      </c>
      <c r="B295" s="12" t="s">
        <v>168</v>
      </c>
      <c r="C295" s="89">
        <v>18549</v>
      </c>
      <c r="D295" s="89">
        <v>18548.28</v>
      </c>
      <c r="E295" s="88">
        <f t="shared" si="7"/>
        <v>99.99611838913148</v>
      </c>
    </row>
    <row r="296" spans="1:5" ht="16.5">
      <c r="A296" s="9" t="s">
        <v>119</v>
      </c>
      <c r="B296" s="12" t="s">
        <v>169</v>
      </c>
      <c r="C296" s="89">
        <v>2265</v>
      </c>
      <c r="D296" s="89">
        <v>2264.86</v>
      </c>
      <c r="E296" s="88">
        <f t="shared" si="7"/>
        <v>99.99381898454746</v>
      </c>
    </row>
    <row r="297" spans="1:5" ht="16.5">
      <c r="A297" s="9" t="s">
        <v>119</v>
      </c>
      <c r="B297" s="12" t="s">
        <v>152</v>
      </c>
      <c r="C297" s="89">
        <v>40362</v>
      </c>
      <c r="D297" s="89">
        <v>40361.97</v>
      </c>
      <c r="E297" s="88">
        <f t="shared" si="7"/>
        <v>99.9999256726624</v>
      </c>
    </row>
    <row r="298" spans="1:5" ht="33">
      <c r="A298" s="9" t="s">
        <v>119</v>
      </c>
      <c r="B298" s="12" t="s">
        <v>347</v>
      </c>
      <c r="C298" s="89">
        <v>26116</v>
      </c>
      <c r="D298" s="89">
        <v>26115.4</v>
      </c>
      <c r="E298" s="88">
        <f t="shared" si="7"/>
        <v>99.99770255781897</v>
      </c>
    </row>
    <row r="299" spans="1:5" ht="34.5" customHeight="1">
      <c r="A299" s="9" t="s">
        <v>119</v>
      </c>
      <c r="B299" s="12" t="s">
        <v>397</v>
      </c>
      <c r="C299" s="89">
        <v>6098</v>
      </c>
      <c r="D299" s="89">
        <v>6097.22</v>
      </c>
      <c r="E299" s="88">
        <f t="shared" si="7"/>
        <v>99.9872089209577</v>
      </c>
    </row>
    <row r="300" spans="1:5" ht="16.5">
      <c r="A300" s="9" t="s">
        <v>119</v>
      </c>
      <c r="B300" s="12" t="s">
        <v>415</v>
      </c>
      <c r="C300" s="89">
        <v>38</v>
      </c>
      <c r="D300" s="89">
        <v>37.7</v>
      </c>
      <c r="E300" s="88">
        <f t="shared" si="7"/>
        <v>99.21052631578948</v>
      </c>
    </row>
    <row r="301" spans="1:5" ht="16.5">
      <c r="A301" s="9" t="s">
        <v>119</v>
      </c>
      <c r="B301" s="12" t="s">
        <v>98</v>
      </c>
      <c r="C301" s="89">
        <v>584</v>
      </c>
      <c r="D301" s="89">
        <v>584</v>
      </c>
      <c r="E301" s="88">
        <f t="shared" si="7"/>
        <v>100</v>
      </c>
    </row>
    <row r="302" spans="1:5" ht="34.5" customHeight="1">
      <c r="A302" s="9" t="s">
        <v>119</v>
      </c>
      <c r="B302" s="12" t="s">
        <v>522</v>
      </c>
      <c r="C302" s="89">
        <v>23528</v>
      </c>
      <c r="D302" s="89">
        <v>23528</v>
      </c>
      <c r="E302" s="88">
        <f t="shared" si="7"/>
        <v>100</v>
      </c>
    </row>
    <row r="303" spans="1:5" ht="33">
      <c r="A303" s="9" t="s">
        <v>119</v>
      </c>
      <c r="B303" s="12" t="s">
        <v>432</v>
      </c>
      <c r="C303" s="89">
        <v>56000</v>
      </c>
      <c r="D303" s="89">
        <v>50388.72</v>
      </c>
      <c r="E303" s="88">
        <f t="shared" si="7"/>
        <v>89.97985714285714</v>
      </c>
    </row>
    <row r="304" spans="1:5" ht="33">
      <c r="A304" s="9" t="s">
        <v>119</v>
      </c>
      <c r="B304" s="12" t="s">
        <v>217</v>
      </c>
      <c r="C304" s="89">
        <v>2880</v>
      </c>
      <c r="D304" s="89">
        <v>2120</v>
      </c>
      <c r="E304" s="88">
        <f t="shared" si="7"/>
        <v>73.61111111111111</v>
      </c>
    </row>
    <row r="305" spans="1:5" ht="16.5">
      <c r="A305" s="28" t="s">
        <v>170</v>
      </c>
      <c r="B305" s="13" t="s">
        <v>171</v>
      </c>
      <c r="C305" s="90">
        <f>SUM(C307:C327)</f>
        <v>2082955</v>
      </c>
      <c r="D305" s="90">
        <f>SUM(D307:D327)</f>
        <v>2024692.2499999995</v>
      </c>
      <c r="E305" s="127">
        <f t="shared" si="7"/>
        <v>97.2028800430158</v>
      </c>
    </row>
    <row r="306" spans="1:5" ht="20.25" customHeight="1">
      <c r="A306" s="29" t="s">
        <v>118</v>
      </c>
      <c r="B306" s="12"/>
      <c r="C306" s="32"/>
      <c r="D306" s="32"/>
      <c r="E306" s="88"/>
    </row>
    <row r="307" spans="1:5" ht="33">
      <c r="A307" s="9" t="s">
        <v>119</v>
      </c>
      <c r="B307" s="12" t="s">
        <v>172</v>
      </c>
      <c r="C307" s="89">
        <v>50049</v>
      </c>
      <c r="D307" s="89">
        <v>50048.45</v>
      </c>
      <c r="E307" s="88">
        <f t="shared" si="7"/>
        <v>99.99890107694459</v>
      </c>
    </row>
    <row r="308" spans="1:5" ht="16.5">
      <c r="A308" s="9" t="s">
        <v>119</v>
      </c>
      <c r="B308" s="12" t="s">
        <v>433</v>
      </c>
      <c r="C308" s="89">
        <v>2362</v>
      </c>
      <c r="D308" s="89">
        <v>2362</v>
      </c>
      <c r="E308" s="88">
        <f t="shared" si="7"/>
        <v>100</v>
      </c>
    </row>
    <row r="309" spans="1:5" ht="16.5">
      <c r="A309" s="9" t="s">
        <v>119</v>
      </c>
      <c r="B309" s="12" t="s">
        <v>146</v>
      </c>
      <c r="C309" s="89">
        <v>1352940</v>
      </c>
      <c r="D309" s="89">
        <v>1315603.63</v>
      </c>
      <c r="E309" s="88">
        <f t="shared" si="7"/>
        <v>97.24035286117639</v>
      </c>
    </row>
    <row r="310" spans="1:5" ht="16.5">
      <c r="A310" s="53" t="s">
        <v>119</v>
      </c>
      <c r="B310" s="48" t="s">
        <v>147</v>
      </c>
      <c r="C310" s="93">
        <v>103454</v>
      </c>
      <c r="D310" s="93">
        <v>103453.49</v>
      </c>
      <c r="E310" s="97">
        <f t="shared" si="7"/>
        <v>99.99950702727783</v>
      </c>
    </row>
    <row r="311" spans="1:5" ht="16.5">
      <c r="A311" s="82" t="s">
        <v>119</v>
      </c>
      <c r="B311" s="83" t="s">
        <v>148</v>
      </c>
      <c r="C311" s="100">
        <v>264823</v>
      </c>
      <c r="D311" s="100">
        <v>250018.16</v>
      </c>
      <c r="E311" s="104">
        <f t="shared" si="7"/>
        <v>94.40953391510556</v>
      </c>
    </row>
    <row r="312" spans="1:5" ht="16.5">
      <c r="A312" s="9" t="s">
        <v>119</v>
      </c>
      <c r="B312" s="12" t="s">
        <v>149</v>
      </c>
      <c r="C312" s="89">
        <v>36700</v>
      </c>
      <c r="D312" s="89">
        <v>34765.73</v>
      </c>
      <c r="E312" s="88">
        <f t="shared" si="7"/>
        <v>94.72950953678475</v>
      </c>
    </row>
    <row r="313" spans="1:5" ht="33">
      <c r="A313" s="9" t="s">
        <v>119</v>
      </c>
      <c r="B313" s="12" t="s">
        <v>414</v>
      </c>
      <c r="C313" s="89">
        <v>1281</v>
      </c>
      <c r="D313" s="89">
        <v>1180.88</v>
      </c>
      <c r="E313" s="88">
        <f t="shared" si="7"/>
        <v>92.18423106947698</v>
      </c>
    </row>
    <row r="314" spans="1:5" ht="49.5">
      <c r="A314" s="9" t="s">
        <v>119</v>
      </c>
      <c r="B314" s="12" t="s">
        <v>173</v>
      </c>
      <c r="C314" s="89">
        <v>45808</v>
      </c>
      <c r="D314" s="89">
        <v>45807.74</v>
      </c>
      <c r="E314" s="88">
        <f t="shared" si="7"/>
        <v>99.99943241355221</v>
      </c>
    </row>
    <row r="315" spans="1:5" ht="16.5">
      <c r="A315" s="9" t="s">
        <v>119</v>
      </c>
      <c r="B315" s="12" t="s">
        <v>434</v>
      </c>
      <c r="C315" s="89">
        <v>4805</v>
      </c>
      <c r="D315" s="89">
        <v>4804.36</v>
      </c>
      <c r="E315" s="88">
        <f t="shared" si="7"/>
        <v>99.98668054110301</v>
      </c>
    </row>
    <row r="316" spans="1:5" ht="16.5">
      <c r="A316" s="9" t="s">
        <v>119</v>
      </c>
      <c r="B316" s="12" t="s">
        <v>174</v>
      </c>
      <c r="C316" s="89">
        <v>73467</v>
      </c>
      <c r="D316" s="89">
        <v>73466.37</v>
      </c>
      <c r="E316" s="88">
        <f t="shared" si="7"/>
        <v>99.99914247213034</v>
      </c>
    </row>
    <row r="317" spans="1:5" ht="33">
      <c r="A317" s="9" t="s">
        <v>119</v>
      </c>
      <c r="B317" s="12" t="s">
        <v>175</v>
      </c>
      <c r="C317" s="89">
        <v>15149</v>
      </c>
      <c r="D317" s="89">
        <v>15148.55</v>
      </c>
      <c r="E317" s="88">
        <f t="shared" si="7"/>
        <v>99.99702950689814</v>
      </c>
    </row>
    <row r="318" spans="1:5" ht="49.5">
      <c r="A318" s="9" t="s">
        <v>119</v>
      </c>
      <c r="B318" s="12" t="s">
        <v>176</v>
      </c>
      <c r="C318" s="89">
        <v>11977</v>
      </c>
      <c r="D318" s="89">
        <v>11976.79</v>
      </c>
      <c r="E318" s="88">
        <f t="shared" si="7"/>
        <v>99.99824663939218</v>
      </c>
    </row>
    <row r="319" spans="1:5" ht="16.5">
      <c r="A319" s="9" t="s">
        <v>119</v>
      </c>
      <c r="B319" s="12" t="s">
        <v>415</v>
      </c>
      <c r="C319" s="89">
        <v>2416</v>
      </c>
      <c r="D319" s="89">
        <v>2411.19</v>
      </c>
      <c r="E319" s="88">
        <f t="shared" si="7"/>
        <v>99.8009105960265</v>
      </c>
    </row>
    <row r="320" spans="1:5" ht="16.5">
      <c r="A320" s="9" t="s">
        <v>119</v>
      </c>
      <c r="B320" s="12" t="s">
        <v>97</v>
      </c>
      <c r="C320" s="89">
        <v>2092</v>
      </c>
      <c r="D320" s="89">
        <v>2091.68</v>
      </c>
      <c r="E320" s="88">
        <f t="shared" si="7"/>
        <v>99.98470363288719</v>
      </c>
    </row>
    <row r="321" spans="1:5" ht="16.5">
      <c r="A321" s="9" t="s">
        <v>119</v>
      </c>
      <c r="B321" s="12" t="s">
        <v>177</v>
      </c>
      <c r="C321" s="89">
        <v>1534</v>
      </c>
      <c r="D321" s="89">
        <v>1503</v>
      </c>
      <c r="E321" s="88">
        <f t="shared" si="7"/>
        <v>97.97913950456322</v>
      </c>
    </row>
    <row r="322" spans="1:5" ht="33">
      <c r="A322" s="9" t="s">
        <v>119</v>
      </c>
      <c r="B322" s="12" t="s">
        <v>522</v>
      </c>
      <c r="C322" s="88">
        <v>91681</v>
      </c>
      <c r="D322" s="88">
        <v>91681</v>
      </c>
      <c r="E322" s="88">
        <f t="shared" si="7"/>
        <v>100</v>
      </c>
    </row>
    <row r="323" spans="1:5" ht="33">
      <c r="A323" s="196" t="s">
        <v>425</v>
      </c>
      <c r="B323" s="197"/>
      <c r="C323" s="88" t="s">
        <v>70</v>
      </c>
      <c r="D323" s="88"/>
      <c r="E323" s="88"/>
    </row>
    <row r="324" spans="1:5" ht="16.5">
      <c r="A324" s="9" t="s">
        <v>119</v>
      </c>
      <c r="B324" s="12" t="s">
        <v>424</v>
      </c>
      <c r="C324" s="88">
        <v>11207</v>
      </c>
      <c r="D324" s="88">
        <v>7237.27</v>
      </c>
      <c r="E324" s="88">
        <f t="shared" si="7"/>
        <v>64.5781208173463</v>
      </c>
    </row>
    <row r="325" spans="1:5" ht="16.5">
      <c r="A325" s="9" t="s">
        <v>119</v>
      </c>
      <c r="B325" s="12" t="s">
        <v>418</v>
      </c>
      <c r="C325" s="88">
        <v>10780</v>
      </c>
      <c r="D325" s="88">
        <v>10779.16</v>
      </c>
      <c r="E325" s="88">
        <f t="shared" si="7"/>
        <v>99.9922077922078</v>
      </c>
    </row>
    <row r="326" spans="1:5" ht="16.5">
      <c r="A326" s="9" t="s">
        <v>119</v>
      </c>
      <c r="B326" s="12" t="s">
        <v>429</v>
      </c>
      <c r="C326" s="88">
        <v>260</v>
      </c>
      <c r="D326" s="88">
        <v>260</v>
      </c>
      <c r="E326" s="88">
        <f t="shared" si="7"/>
        <v>100</v>
      </c>
    </row>
    <row r="327" spans="1:5" ht="16.5">
      <c r="A327" s="9" t="s">
        <v>119</v>
      </c>
      <c r="B327" s="12" t="s">
        <v>97</v>
      </c>
      <c r="C327" s="88">
        <v>170</v>
      </c>
      <c r="D327" s="88">
        <v>92.8</v>
      </c>
      <c r="E327" s="88">
        <f t="shared" si="7"/>
        <v>54.58823529411765</v>
      </c>
    </row>
    <row r="328" spans="1:5" ht="16.5">
      <c r="A328" s="28" t="s">
        <v>178</v>
      </c>
      <c r="B328" s="13" t="s">
        <v>179</v>
      </c>
      <c r="C328" s="90">
        <f>SUM(C330:C335)</f>
        <v>248700</v>
      </c>
      <c r="D328" s="90">
        <f>SUM(D330:D335)</f>
        <v>238721.41999999998</v>
      </c>
      <c r="E328" s="127">
        <f t="shared" si="7"/>
        <v>95.98770406111781</v>
      </c>
    </row>
    <row r="329" spans="1:5" ht="16.5">
      <c r="A329" s="51" t="s">
        <v>118</v>
      </c>
      <c r="B329" s="12"/>
      <c r="C329" s="32"/>
      <c r="D329" s="32"/>
      <c r="E329" s="42"/>
    </row>
    <row r="330" spans="1:5" ht="33">
      <c r="A330" s="9" t="s">
        <v>119</v>
      </c>
      <c r="B330" s="12" t="s">
        <v>180</v>
      </c>
      <c r="C330" s="89">
        <v>83035</v>
      </c>
      <c r="D330" s="89">
        <v>83034.24</v>
      </c>
      <c r="E330" s="88">
        <f t="shared" si="7"/>
        <v>99.99908472330945</v>
      </c>
    </row>
    <row r="331" spans="1:5" ht="16.5">
      <c r="A331" s="9" t="s">
        <v>119</v>
      </c>
      <c r="B331" s="12" t="s">
        <v>181</v>
      </c>
      <c r="C331" s="89">
        <v>51355</v>
      </c>
      <c r="D331" s="89">
        <v>51354.17</v>
      </c>
      <c r="E331" s="88">
        <f t="shared" si="7"/>
        <v>99.99838379904585</v>
      </c>
    </row>
    <row r="332" spans="1:5" ht="16.5">
      <c r="A332" s="9" t="s">
        <v>119</v>
      </c>
      <c r="B332" s="12" t="s">
        <v>426</v>
      </c>
      <c r="C332" s="89">
        <v>2500</v>
      </c>
      <c r="D332" s="89">
        <v>854.5</v>
      </c>
      <c r="E332" s="88">
        <f t="shared" si="7"/>
        <v>34.18</v>
      </c>
    </row>
    <row r="333" spans="1:5" ht="33">
      <c r="A333" s="9" t="s">
        <v>119</v>
      </c>
      <c r="B333" s="12" t="s">
        <v>427</v>
      </c>
      <c r="C333" s="89">
        <v>107810</v>
      </c>
      <c r="D333" s="89">
        <v>100610.51</v>
      </c>
      <c r="E333" s="88">
        <f t="shared" si="7"/>
        <v>93.32205732306835</v>
      </c>
    </row>
    <row r="334" spans="1:5" ht="16.5">
      <c r="A334" s="9" t="s">
        <v>119</v>
      </c>
      <c r="B334" s="12" t="s">
        <v>182</v>
      </c>
      <c r="C334" s="89">
        <v>500</v>
      </c>
      <c r="D334" s="89">
        <v>175</v>
      </c>
      <c r="E334" s="88">
        <f t="shared" si="7"/>
        <v>35</v>
      </c>
    </row>
    <row r="335" spans="1:5" ht="16.5">
      <c r="A335" s="9" t="s">
        <v>119</v>
      </c>
      <c r="B335" s="12" t="s">
        <v>183</v>
      </c>
      <c r="C335" s="89">
        <v>3500</v>
      </c>
      <c r="D335" s="89">
        <v>2693</v>
      </c>
      <c r="E335" s="88">
        <f t="shared" si="7"/>
        <v>76.94285714285715</v>
      </c>
    </row>
    <row r="336" spans="1:5" ht="16.5">
      <c r="A336" s="28" t="s">
        <v>184</v>
      </c>
      <c r="B336" s="13" t="s">
        <v>185</v>
      </c>
      <c r="C336" s="90">
        <f>SUM(C338:C356)</f>
        <v>811726</v>
      </c>
      <c r="D336" s="90">
        <f>SUM(D338:D356)</f>
        <v>784404.0000000002</v>
      </c>
      <c r="E336" s="127">
        <f t="shared" si="7"/>
        <v>96.63408588612417</v>
      </c>
    </row>
    <row r="337" spans="1:5" ht="16.5">
      <c r="A337" s="51" t="s">
        <v>118</v>
      </c>
      <c r="B337" s="12"/>
      <c r="C337" s="90"/>
      <c r="D337" s="90"/>
      <c r="E337" s="127"/>
    </row>
    <row r="338" spans="1:5" ht="16.5">
      <c r="A338" s="9" t="s">
        <v>119</v>
      </c>
      <c r="B338" s="12" t="s">
        <v>186</v>
      </c>
      <c r="C338" s="89">
        <v>1285</v>
      </c>
      <c r="D338" s="89">
        <v>1100</v>
      </c>
      <c r="E338" s="119">
        <f t="shared" si="7"/>
        <v>85.60311284046692</v>
      </c>
    </row>
    <row r="339" spans="1:5" ht="16.5">
      <c r="A339" s="9" t="s">
        <v>119</v>
      </c>
      <c r="B339" s="12" t="s">
        <v>146</v>
      </c>
      <c r="C339" s="89">
        <v>472200</v>
      </c>
      <c r="D339" s="89">
        <v>450161.75</v>
      </c>
      <c r="E339" s="119">
        <f t="shared" si="7"/>
        <v>95.3328568403219</v>
      </c>
    </row>
    <row r="340" spans="1:5" ht="16.5">
      <c r="A340" s="9" t="s">
        <v>119</v>
      </c>
      <c r="B340" s="12" t="s">
        <v>147</v>
      </c>
      <c r="C340" s="89">
        <v>35000</v>
      </c>
      <c r="D340" s="89">
        <v>34999.85</v>
      </c>
      <c r="E340" s="119">
        <f t="shared" si="7"/>
        <v>99.99957142857141</v>
      </c>
    </row>
    <row r="341" spans="1:5" ht="16.5">
      <c r="A341" s="9" t="s">
        <v>119</v>
      </c>
      <c r="B341" s="12" t="s">
        <v>148</v>
      </c>
      <c r="C341" s="89">
        <v>85528</v>
      </c>
      <c r="D341" s="89">
        <v>83376.51</v>
      </c>
      <c r="E341" s="119">
        <f t="shared" si="7"/>
        <v>97.48446122907117</v>
      </c>
    </row>
    <row r="342" spans="1:5" ht="16.5">
      <c r="A342" s="9" t="s">
        <v>119</v>
      </c>
      <c r="B342" s="12" t="s">
        <v>149</v>
      </c>
      <c r="C342" s="89">
        <v>12465</v>
      </c>
      <c r="D342" s="89">
        <v>11573.56</v>
      </c>
      <c r="E342" s="119">
        <f t="shared" si="7"/>
        <v>92.8484556758925</v>
      </c>
    </row>
    <row r="343" spans="1:5" ht="33">
      <c r="A343" s="9" t="s">
        <v>119</v>
      </c>
      <c r="B343" s="12" t="s">
        <v>414</v>
      </c>
      <c r="C343" s="89">
        <v>818</v>
      </c>
      <c r="D343" s="89">
        <v>817.4</v>
      </c>
      <c r="E343" s="119">
        <f t="shared" si="7"/>
        <v>99.92665036674816</v>
      </c>
    </row>
    <row r="344" spans="1:5" ht="33">
      <c r="A344" s="9" t="s">
        <v>119</v>
      </c>
      <c r="B344" s="12" t="s">
        <v>456</v>
      </c>
      <c r="C344" s="89">
        <v>13881</v>
      </c>
      <c r="D344" s="89">
        <v>13880.04</v>
      </c>
      <c r="E344" s="119">
        <f t="shared" si="7"/>
        <v>99.99308407175276</v>
      </c>
    </row>
    <row r="345" spans="1:5" ht="16.5">
      <c r="A345" s="9" t="s">
        <v>119</v>
      </c>
      <c r="B345" s="12" t="s">
        <v>169</v>
      </c>
      <c r="C345" s="89">
        <v>6251</v>
      </c>
      <c r="D345" s="89">
        <v>6205.54</v>
      </c>
      <c r="E345" s="119">
        <f aca="true" t="shared" si="8" ref="E345:E367">D345/C345*100</f>
        <v>99.27275635898256</v>
      </c>
    </row>
    <row r="346" spans="1:5" ht="16.5">
      <c r="A346" s="53" t="s">
        <v>119</v>
      </c>
      <c r="B346" s="48" t="s">
        <v>174</v>
      </c>
      <c r="C346" s="93">
        <v>46584</v>
      </c>
      <c r="D346" s="93">
        <v>46583.53</v>
      </c>
      <c r="E346" s="131">
        <f t="shared" si="8"/>
        <v>99.99899106989524</v>
      </c>
    </row>
    <row r="347" spans="1:5" ht="33">
      <c r="A347" s="82" t="s">
        <v>119</v>
      </c>
      <c r="B347" s="83" t="s">
        <v>175</v>
      </c>
      <c r="C347" s="100">
        <v>28494</v>
      </c>
      <c r="D347" s="100">
        <v>28493.25</v>
      </c>
      <c r="E347" s="173">
        <f t="shared" si="8"/>
        <v>99.99736786691935</v>
      </c>
    </row>
    <row r="348" spans="1:5" ht="16.5">
      <c r="A348" s="9" t="s">
        <v>119</v>
      </c>
      <c r="B348" s="12" t="s">
        <v>96</v>
      </c>
      <c r="C348" s="88">
        <v>65520</v>
      </c>
      <c r="D348" s="89">
        <v>65520</v>
      </c>
      <c r="E348" s="119">
        <f t="shared" si="8"/>
        <v>100</v>
      </c>
    </row>
    <row r="349" spans="1:5" ht="49.5">
      <c r="A349" s="9" t="s">
        <v>119</v>
      </c>
      <c r="B349" s="12" t="s">
        <v>187</v>
      </c>
      <c r="C349" s="89">
        <v>6635</v>
      </c>
      <c r="D349" s="89">
        <v>6634.28</v>
      </c>
      <c r="E349" s="119">
        <f t="shared" si="8"/>
        <v>99.98914845516201</v>
      </c>
    </row>
    <row r="350" spans="1:5" ht="16.5">
      <c r="A350" s="9" t="s">
        <v>119</v>
      </c>
      <c r="B350" s="12" t="s">
        <v>415</v>
      </c>
      <c r="C350" s="89">
        <v>2240</v>
      </c>
      <c r="D350" s="89">
        <v>2236.26</v>
      </c>
      <c r="E350" s="119">
        <f t="shared" si="8"/>
        <v>99.83303571428573</v>
      </c>
    </row>
    <row r="351" spans="1:5" ht="16.5">
      <c r="A351" s="9" t="s">
        <v>119</v>
      </c>
      <c r="B351" s="12" t="s">
        <v>97</v>
      </c>
      <c r="C351" s="89">
        <v>1300</v>
      </c>
      <c r="D351" s="89">
        <v>1297.03</v>
      </c>
      <c r="E351" s="119">
        <f t="shared" si="8"/>
        <v>99.77153846153846</v>
      </c>
    </row>
    <row r="352" spans="1:5" ht="16.5">
      <c r="A352" s="9" t="s">
        <v>119</v>
      </c>
      <c r="B352" s="12" t="s">
        <v>98</v>
      </c>
      <c r="C352" s="89">
        <v>749</v>
      </c>
      <c r="D352" s="89">
        <v>749</v>
      </c>
      <c r="E352" s="119">
        <f t="shared" si="8"/>
        <v>100</v>
      </c>
    </row>
    <row r="353" spans="1:5" ht="33">
      <c r="A353" s="9" t="s">
        <v>119</v>
      </c>
      <c r="B353" s="12" t="s">
        <v>522</v>
      </c>
      <c r="C353" s="88">
        <v>30421</v>
      </c>
      <c r="D353" s="89">
        <v>30421</v>
      </c>
      <c r="E353" s="119">
        <f t="shared" si="8"/>
        <v>100</v>
      </c>
    </row>
    <row r="354" spans="1:5" ht="33">
      <c r="A354" s="196" t="s">
        <v>428</v>
      </c>
      <c r="B354" s="197"/>
      <c r="C354" s="88" t="s">
        <v>70</v>
      </c>
      <c r="D354" s="89"/>
      <c r="E354" s="119"/>
    </row>
    <row r="355" spans="1:5" ht="16.5">
      <c r="A355" s="9" t="s">
        <v>119</v>
      </c>
      <c r="B355" s="12" t="s">
        <v>424</v>
      </c>
      <c r="C355" s="88">
        <v>1355</v>
      </c>
      <c r="D355" s="89">
        <v>0</v>
      </c>
      <c r="E355" s="119">
        <f t="shared" si="8"/>
        <v>0</v>
      </c>
    </row>
    <row r="356" spans="1:5" ht="16.5">
      <c r="A356" s="9" t="s">
        <v>119</v>
      </c>
      <c r="B356" s="12" t="s">
        <v>169</v>
      </c>
      <c r="C356" s="88">
        <v>1000</v>
      </c>
      <c r="D356" s="89">
        <v>355</v>
      </c>
      <c r="E356" s="119">
        <f t="shared" si="8"/>
        <v>35.5</v>
      </c>
    </row>
    <row r="357" spans="1:5" ht="16.5">
      <c r="A357" s="28" t="s">
        <v>188</v>
      </c>
      <c r="B357" s="13" t="s">
        <v>189</v>
      </c>
      <c r="C357" s="90">
        <f>SUM(C359:C361)</f>
        <v>44492</v>
      </c>
      <c r="D357" s="90">
        <f>SUM(D359:D361)</f>
        <v>41788.81</v>
      </c>
      <c r="E357" s="148">
        <f t="shared" si="8"/>
        <v>93.92432347388294</v>
      </c>
    </row>
    <row r="358" spans="1:5" ht="16.5">
      <c r="A358" s="51" t="s">
        <v>118</v>
      </c>
      <c r="B358" s="12"/>
      <c r="C358" s="90"/>
      <c r="D358" s="90"/>
      <c r="E358" s="42"/>
    </row>
    <row r="359" spans="1:5" ht="16.5">
      <c r="A359" s="9" t="s">
        <v>119</v>
      </c>
      <c r="B359" s="19" t="s">
        <v>190</v>
      </c>
      <c r="C359" s="115">
        <v>3000</v>
      </c>
      <c r="D359" s="115">
        <v>2059.21</v>
      </c>
      <c r="E359" s="149">
        <f t="shared" si="8"/>
        <v>68.64033333333333</v>
      </c>
    </row>
    <row r="360" spans="1:5" ht="33">
      <c r="A360" s="9" t="s">
        <v>119</v>
      </c>
      <c r="B360" s="12" t="s">
        <v>191</v>
      </c>
      <c r="C360" s="89">
        <v>35968</v>
      </c>
      <c r="D360" s="89">
        <v>34206</v>
      </c>
      <c r="E360" s="149">
        <f t="shared" si="8"/>
        <v>95.10120106761566</v>
      </c>
    </row>
    <row r="361" spans="1:5" ht="16.5">
      <c r="A361" s="9" t="s">
        <v>119</v>
      </c>
      <c r="B361" s="12" t="s">
        <v>182</v>
      </c>
      <c r="C361" s="115">
        <v>5524</v>
      </c>
      <c r="D361" s="115">
        <v>5523.6</v>
      </c>
      <c r="E361" s="149">
        <f t="shared" si="8"/>
        <v>99.9927588703838</v>
      </c>
    </row>
    <row r="362" spans="1:5" ht="16.5">
      <c r="A362" s="28" t="s">
        <v>192</v>
      </c>
      <c r="B362" s="13" t="s">
        <v>193</v>
      </c>
      <c r="C362" s="90">
        <f>SUM(C364:C366)</f>
        <v>57867</v>
      </c>
      <c r="D362" s="90">
        <f>SUM(D364:D366)</f>
        <v>57867</v>
      </c>
      <c r="E362" s="148">
        <f t="shared" si="8"/>
        <v>100</v>
      </c>
    </row>
    <row r="363" spans="1:5" ht="16.5">
      <c r="A363" s="51" t="s">
        <v>118</v>
      </c>
      <c r="B363" s="12"/>
      <c r="C363" s="90"/>
      <c r="D363" s="90"/>
      <c r="E363" s="43"/>
    </row>
    <row r="364" spans="1:5" ht="49.5">
      <c r="A364" s="9" t="s">
        <v>119</v>
      </c>
      <c r="B364" s="12" t="s">
        <v>278</v>
      </c>
      <c r="C364" s="151">
        <v>200</v>
      </c>
      <c r="D364" s="151">
        <v>200</v>
      </c>
      <c r="E364" s="151">
        <f t="shared" si="8"/>
        <v>100</v>
      </c>
    </row>
    <row r="365" spans="1:5" ht="51" customHeight="1">
      <c r="A365" s="9" t="s">
        <v>119</v>
      </c>
      <c r="B365" s="12" t="s">
        <v>523</v>
      </c>
      <c r="C365" s="89">
        <v>55247</v>
      </c>
      <c r="D365" s="89">
        <v>55247</v>
      </c>
      <c r="E365" s="149">
        <f t="shared" si="8"/>
        <v>100</v>
      </c>
    </row>
    <row r="366" spans="1:5" ht="49.5">
      <c r="A366" s="53" t="s">
        <v>119</v>
      </c>
      <c r="B366" s="48" t="s">
        <v>524</v>
      </c>
      <c r="C366" s="93">
        <v>2420</v>
      </c>
      <c r="D366" s="93">
        <v>2420</v>
      </c>
      <c r="E366" s="152">
        <f t="shared" si="8"/>
        <v>100</v>
      </c>
    </row>
    <row r="367" spans="1:5" ht="16.5">
      <c r="A367" s="45"/>
      <c r="B367" s="20" t="s">
        <v>120</v>
      </c>
      <c r="C367" s="116">
        <f>C251+C279+C288+C305+C328+C336+C357+C362</f>
        <v>8555265</v>
      </c>
      <c r="D367" s="116">
        <f>D251+D279+D288+D305+D328+D336+D357+D362</f>
        <v>8397943.559999999</v>
      </c>
      <c r="E367" s="153">
        <f t="shared" si="8"/>
        <v>98.16111552359861</v>
      </c>
    </row>
    <row r="368" spans="1:5" ht="41.25" customHeight="1">
      <c r="A368" s="23"/>
      <c r="B368" s="207" t="s">
        <v>132</v>
      </c>
      <c r="C368" s="208"/>
      <c r="D368" s="208"/>
      <c r="E368" s="208"/>
    </row>
    <row r="369" spans="1:5" ht="16.5">
      <c r="A369" s="37"/>
      <c r="B369" s="10" t="s">
        <v>114</v>
      </c>
      <c r="C369" s="1" t="s">
        <v>115</v>
      </c>
      <c r="D369" s="1" t="s">
        <v>116</v>
      </c>
      <c r="E369" s="36" t="s">
        <v>117</v>
      </c>
    </row>
    <row r="370" spans="1:5" ht="16.5">
      <c r="A370" s="56" t="s">
        <v>245</v>
      </c>
      <c r="B370" s="21" t="s">
        <v>246</v>
      </c>
      <c r="C370" s="86">
        <f>SUM(C372:C373)</f>
        <v>26226</v>
      </c>
      <c r="D370" s="86">
        <f>SUM(D372:D373)</f>
        <v>18810.4</v>
      </c>
      <c r="E370" s="150">
        <f aca="true" t="shared" si="9" ref="E370:E393">D370/C370*100</f>
        <v>71.72424311751698</v>
      </c>
    </row>
    <row r="371" spans="1:7" ht="16.5">
      <c r="A371" s="51" t="s">
        <v>118</v>
      </c>
      <c r="B371" s="16"/>
      <c r="C371" s="87"/>
      <c r="D371" s="87"/>
      <c r="E371" s="43"/>
      <c r="G371" t="s">
        <v>464</v>
      </c>
    </row>
    <row r="372" spans="1:5" ht="49.5">
      <c r="A372" s="9" t="s">
        <v>119</v>
      </c>
      <c r="B372" s="12" t="s">
        <v>218</v>
      </c>
      <c r="C372" s="89">
        <v>21226</v>
      </c>
      <c r="D372" s="89">
        <v>13810.4</v>
      </c>
      <c r="E372" s="149">
        <f t="shared" si="9"/>
        <v>65.06360124375765</v>
      </c>
    </row>
    <row r="373" spans="1:5" ht="85.5" customHeight="1">
      <c r="A373" s="53" t="s">
        <v>119</v>
      </c>
      <c r="B373" s="48" t="s">
        <v>478</v>
      </c>
      <c r="C373" s="97">
        <v>5000</v>
      </c>
      <c r="D373" s="93">
        <v>5000</v>
      </c>
      <c r="E373" s="174">
        <f t="shared" si="9"/>
        <v>100</v>
      </c>
    </row>
    <row r="374" spans="1:5" ht="16.5">
      <c r="A374" s="56" t="s">
        <v>35</v>
      </c>
      <c r="B374" s="21" t="s">
        <v>36</v>
      </c>
      <c r="C374" s="86">
        <f>SUM(C376:C377)</f>
        <v>12700</v>
      </c>
      <c r="D374" s="86">
        <f>SUM(D376:D377)</f>
        <v>4926.9</v>
      </c>
      <c r="E374" s="146">
        <f>D374/C374*100</f>
        <v>38.79448818897637</v>
      </c>
    </row>
    <row r="375" spans="1:5" ht="16.5">
      <c r="A375" s="51" t="s">
        <v>118</v>
      </c>
      <c r="B375" s="16"/>
      <c r="C375" s="87"/>
      <c r="D375" s="87"/>
      <c r="E375" s="33"/>
    </row>
    <row r="376" spans="1:5" ht="51.75" customHeight="1">
      <c r="A376" s="57" t="s">
        <v>119</v>
      </c>
      <c r="B376" s="17" t="s">
        <v>324</v>
      </c>
      <c r="C376" s="89">
        <v>10000</v>
      </c>
      <c r="D376" s="89">
        <v>4266.9</v>
      </c>
      <c r="E376" s="149">
        <f>D376/C376*100</f>
        <v>42.669</v>
      </c>
    </row>
    <row r="377" spans="1:5" ht="32.25" customHeight="1">
      <c r="A377" s="9" t="s">
        <v>119</v>
      </c>
      <c r="B377" s="12" t="s">
        <v>325</v>
      </c>
      <c r="C377" s="89">
        <v>2700</v>
      </c>
      <c r="D377" s="89">
        <v>660</v>
      </c>
      <c r="E377" s="149">
        <f>D377/C377*100</f>
        <v>24.444444444444443</v>
      </c>
    </row>
    <row r="378" spans="1:5" ht="16.5">
      <c r="A378" s="59" t="s">
        <v>247</v>
      </c>
      <c r="B378" s="16" t="s">
        <v>248</v>
      </c>
      <c r="C378" s="87">
        <f>SUM(C380:C392)</f>
        <v>233106</v>
      </c>
      <c r="D378" s="87">
        <f>SUM(D380:D392)</f>
        <v>200810.05000000002</v>
      </c>
      <c r="E378" s="148">
        <f t="shared" si="9"/>
        <v>86.14538021329354</v>
      </c>
    </row>
    <row r="379" spans="1:5" ht="16.5">
      <c r="A379" s="51" t="s">
        <v>118</v>
      </c>
      <c r="B379" s="16"/>
      <c r="C379" s="87"/>
      <c r="D379" s="87"/>
      <c r="E379" s="33"/>
    </row>
    <row r="380" spans="1:5" ht="33">
      <c r="A380" s="57" t="s">
        <v>119</v>
      </c>
      <c r="B380" s="17" t="s">
        <v>266</v>
      </c>
      <c r="C380" s="89">
        <v>1895</v>
      </c>
      <c r="D380" s="89">
        <v>1841</v>
      </c>
      <c r="E380" s="149">
        <f t="shared" si="9"/>
        <v>97.15039577836411</v>
      </c>
    </row>
    <row r="381" spans="1:5" ht="33">
      <c r="A381" s="9" t="s">
        <v>119</v>
      </c>
      <c r="B381" s="12" t="s">
        <v>249</v>
      </c>
      <c r="C381" s="89">
        <v>7580</v>
      </c>
      <c r="D381" s="89">
        <v>6852.8</v>
      </c>
      <c r="E381" s="149">
        <f t="shared" si="9"/>
        <v>90.40633245382585</v>
      </c>
    </row>
    <row r="382" spans="1:5" ht="33">
      <c r="A382" s="9" t="s">
        <v>119</v>
      </c>
      <c r="B382" s="12" t="s">
        <v>435</v>
      </c>
      <c r="C382" s="89">
        <v>58926</v>
      </c>
      <c r="D382" s="89">
        <v>45541.86</v>
      </c>
      <c r="E382" s="149">
        <f t="shared" si="9"/>
        <v>77.28652886671419</v>
      </c>
    </row>
    <row r="383" spans="1:5" ht="33">
      <c r="A383" s="9" t="s">
        <v>119</v>
      </c>
      <c r="B383" s="12" t="s">
        <v>250</v>
      </c>
      <c r="C383" s="89">
        <v>44072</v>
      </c>
      <c r="D383" s="89">
        <v>43441.55</v>
      </c>
      <c r="E383" s="149">
        <f t="shared" si="9"/>
        <v>98.56949990923944</v>
      </c>
    </row>
    <row r="384" spans="1:5" ht="16.5">
      <c r="A384" s="9" t="s">
        <v>119</v>
      </c>
      <c r="B384" s="12" t="s">
        <v>147</v>
      </c>
      <c r="C384" s="89">
        <v>2064</v>
      </c>
      <c r="D384" s="89">
        <v>2064</v>
      </c>
      <c r="E384" s="149">
        <f t="shared" si="9"/>
        <v>100</v>
      </c>
    </row>
    <row r="385" spans="1:5" ht="16.5">
      <c r="A385" s="9" t="s">
        <v>119</v>
      </c>
      <c r="B385" s="12" t="s">
        <v>148</v>
      </c>
      <c r="C385" s="89">
        <v>9600</v>
      </c>
      <c r="D385" s="89">
        <v>8682.71</v>
      </c>
      <c r="E385" s="149">
        <f t="shared" si="9"/>
        <v>90.44489583333333</v>
      </c>
    </row>
    <row r="386" spans="1:5" ht="16.5">
      <c r="A386" s="9" t="s">
        <v>119</v>
      </c>
      <c r="B386" s="12" t="s">
        <v>251</v>
      </c>
      <c r="C386" s="89">
        <v>1047</v>
      </c>
      <c r="D386" s="89">
        <v>1047</v>
      </c>
      <c r="E386" s="149">
        <f t="shared" si="9"/>
        <v>100</v>
      </c>
    </row>
    <row r="387" spans="1:5" ht="33">
      <c r="A387" s="9" t="s">
        <v>119</v>
      </c>
      <c r="B387" s="12" t="s">
        <v>493</v>
      </c>
      <c r="C387" s="89">
        <v>33701</v>
      </c>
      <c r="D387" s="89">
        <v>26528</v>
      </c>
      <c r="E387" s="149">
        <f t="shared" si="9"/>
        <v>78.71576511082758</v>
      </c>
    </row>
    <row r="388" spans="1:5" ht="50.25" customHeight="1">
      <c r="A388" s="9" t="s">
        <v>119</v>
      </c>
      <c r="B388" s="12" t="s">
        <v>37</v>
      </c>
      <c r="C388" s="89">
        <v>44520</v>
      </c>
      <c r="D388" s="89">
        <v>35688.09</v>
      </c>
      <c r="E388" s="149">
        <f t="shared" si="9"/>
        <v>80.16192722371966</v>
      </c>
    </row>
    <row r="389" spans="1:5" ht="16.5">
      <c r="A389" s="9" t="s">
        <v>119</v>
      </c>
      <c r="B389" s="12" t="s">
        <v>252</v>
      </c>
      <c r="C389" s="89">
        <v>3000</v>
      </c>
      <c r="D389" s="89">
        <v>3000</v>
      </c>
      <c r="E389" s="149">
        <f t="shared" si="9"/>
        <v>100</v>
      </c>
    </row>
    <row r="390" spans="1:5" ht="49.5">
      <c r="A390" s="9" t="s">
        <v>119</v>
      </c>
      <c r="B390" s="12" t="s">
        <v>219</v>
      </c>
      <c r="C390" s="89">
        <v>23535</v>
      </c>
      <c r="D390" s="89">
        <v>23191.04</v>
      </c>
      <c r="E390" s="149">
        <f t="shared" si="9"/>
        <v>98.53851710218824</v>
      </c>
    </row>
    <row r="391" spans="1:5" ht="16.5">
      <c r="A391" s="9" t="s">
        <v>119</v>
      </c>
      <c r="B391" s="12" t="s">
        <v>97</v>
      </c>
      <c r="C391" s="89">
        <v>300</v>
      </c>
      <c r="D391" s="89">
        <v>66</v>
      </c>
      <c r="E391" s="149">
        <f t="shared" si="9"/>
        <v>22</v>
      </c>
    </row>
    <row r="392" spans="1:5" ht="33">
      <c r="A392" s="53" t="s">
        <v>119</v>
      </c>
      <c r="B392" s="48" t="s">
        <v>494</v>
      </c>
      <c r="C392" s="93">
        <v>2866</v>
      </c>
      <c r="D392" s="93">
        <v>2866</v>
      </c>
      <c r="E392" s="152">
        <f t="shared" si="9"/>
        <v>100</v>
      </c>
    </row>
    <row r="393" spans="1:5" ht="16.5">
      <c r="A393" s="45"/>
      <c r="B393" s="14" t="s">
        <v>120</v>
      </c>
      <c r="C393" s="101">
        <f>SUM(C370,C374,C378)</f>
        <v>272032</v>
      </c>
      <c r="D393" s="101">
        <f>SUM(D370,D374,D378)</f>
        <v>224547.35000000003</v>
      </c>
      <c r="E393" s="153">
        <f t="shared" si="9"/>
        <v>82.54446168097871</v>
      </c>
    </row>
    <row r="394" spans="1:5" ht="16.5">
      <c r="A394" s="129"/>
      <c r="B394" s="62"/>
      <c r="C394" s="130"/>
      <c r="D394" s="130"/>
      <c r="E394" s="61"/>
    </row>
    <row r="395" spans="1:5" ht="238.5" customHeight="1">
      <c r="A395" s="79" t="s">
        <v>73</v>
      </c>
      <c r="B395" s="205" t="s">
        <v>220</v>
      </c>
      <c r="C395" s="206"/>
      <c r="D395" s="206"/>
      <c r="E395" s="206"/>
    </row>
    <row r="396" spans="1:5" ht="45" customHeight="1">
      <c r="A396" s="68"/>
      <c r="B396" s="192" t="s">
        <v>253</v>
      </c>
      <c r="C396" s="195"/>
      <c r="D396" s="195"/>
      <c r="E396" s="195"/>
    </row>
    <row r="397" spans="1:5" ht="16.5">
      <c r="A397" s="45"/>
      <c r="B397" s="15" t="s">
        <v>114</v>
      </c>
      <c r="C397" s="3" t="s">
        <v>115</v>
      </c>
      <c r="D397" s="3" t="s">
        <v>116</v>
      </c>
      <c r="E397" s="3" t="s">
        <v>117</v>
      </c>
    </row>
    <row r="398" spans="1:5" ht="16.5" customHeight="1">
      <c r="A398" s="39" t="s">
        <v>526</v>
      </c>
      <c r="B398" s="13" t="s">
        <v>527</v>
      </c>
      <c r="C398" s="111">
        <f>C400+C401</f>
        <v>9979</v>
      </c>
      <c r="D398" s="111">
        <f>D400+D401</f>
        <v>9979</v>
      </c>
      <c r="E398" s="148">
        <f>D398/C398*100</f>
        <v>100</v>
      </c>
    </row>
    <row r="399" spans="1:5" ht="16.5">
      <c r="A399" s="29" t="s">
        <v>118</v>
      </c>
      <c r="B399" s="17"/>
      <c r="C399" s="90"/>
      <c r="D399" s="90"/>
      <c r="E399" s="43"/>
    </row>
    <row r="400" spans="1:5" ht="33">
      <c r="A400" s="9" t="s">
        <v>119</v>
      </c>
      <c r="B400" s="12" t="s">
        <v>495</v>
      </c>
      <c r="C400" s="89">
        <v>6000</v>
      </c>
      <c r="D400" s="89">
        <v>6000</v>
      </c>
      <c r="E400" s="149">
        <f>D400/C400*100</f>
        <v>100</v>
      </c>
    </row>
    <row r="401" spans="1:5" ht="16.5">
      <c r="A401" s="9" t="s">
        <v>119</v>
      </c>
      <c r="B401" s="117" t="s">
        <v>528</v>
      </c>
      <c r="C401" s="123">
        <v>3979</v>
      </c>
      <c r="D401" s="124">
        <v>3979</v>
      </c>
      <c r="E401" s="149">
        <f>D401/C401*100</f>
        <v>100</v>
      </c>
    </row>
    <row r="402" spans="1:5" ht="17.25" customHeight="1">
      <c r="A402" s="28" t="s">
        <v>436</v>
      </c>
      <c r="B402" s="13" t="s">
        <v>437</v>
      </c>
      <c r="C402" s="90">
        <f>C404</f>
        <v>18937</v>
      </c>
      <c r="D402" s="90">
        <f>D404</f>
        <v>18937</v>
      </c>
      <c r="E402" s="148">
        <f>D402/C402*100</f>
        <v>100</v>
      </c>
    </row>
    <row r="403" spans="1:5" ht="16.5">
      <c r="A403" s="29" t="s">
        <v>118</v>
      </c>
      <c r="B403" s="17"/>
      <c r="C403" s="90"/>
      <c r="D403" s="90"/>
      <c r="E403" s="43"/>
    </row>
    <row r="404" spans="1:5" ht="16.5">
      <c r="A404" s="9" t="s">
        <v>119</v>
      </c>
      <c r="B404" s="12" t="s">
        <v>455</v>
      </c>
      <c r="C404" s="89">
        <v>18937</v>
      </c>
      <c r="D404" s="89">
        <v>18937</v>
      </c>
      <c r="E404" s="149">
        <f>D404/C404*100</f>
        <v>100</v>
      </c>
    </row>
    <row r="405" spans="1:5" ht="16.5">
      <c r="A405" s="28" t="s">
        <v>254</v>
      </c>
      <c r="B405" s="13" t="s">
        <v>255</v>
      </c>
      <c r="C405" s="90">
        <f>C407+C408</f>
        <v>279472</v>
      </c>
      <c r="D405" s="90">
        <f>D407+D408</f>
        <v>279472</v>
      </c>
      <c r="E405" s="148">
        <f aca="true" t="shared" si="10" ref="E405:E465">D405/C405*100</f>
        <v>100</v>
      </c>
    </row>
    <row r="406" spans="1:5" ht="16.5">
      <c r="A406" s="29" t="s">
        <v>118</v>
      </c>
      <c r="B406" s="17"/>
      <c r="C406" s="90"/>
      <c r="D406" s="90"/>
      <c r="E406" s="43"/>
    </row>
    <row r="407" spans="1:5" ht="33">
      <c r="A407" s="9" t="s">
        <v>119</v>
      </c>
      <c r="B407" s="12" t="s">
        <v>256</v>
      </c>
      <c r="C407" s="89">
        <v>34000</v>
      </c>
      <c r="D407" s="89">
        <v>34000</v>
      </c>
      <c r="E407" s="149">
        <f t="shared" si="10"/>
        <v>100</v>
      </c>
    </row>
    <row r="408" spans="1:5" ht="33">
      <c r="A408" s="9" t="s">
        <v>119</v>
      </c>
      <c r="B408" s="12" t="s">
        <v>496</v>
      </c>
      <c r="C408" s="88">
        <v>245472</v>
      </c>
      <c r="D408" s="89">
        <v>245472</v>
      </c>
      <c r="E408" s="149">
        <f t="shared" si="10"/>
        <v>100</v>
      </c>
    </row>
    <row r="409" spans="1:5" ht="51.75" customHeight="1">
      <c r="A409" s="28" t="s">
        <v>267</v>
      </c>
      <c r="B409" s="13" t="s">
        <v>472</v>
      </c>
      <c r="C409" s="92">
        <f>SUM(C410:C421)</f>
        <v>3094226</v>
      </c>
      <c r="D409" s="92">
        <f>SUM(D410:D421)</f>
        <v>3094226</v>
      </c>
      <c r="E409" s="148">
        <f>D409/C409*100</f>
        <v>100</v>
      </c>
    </row>
    <row r="410" spans="1:5" ht="16.5">
      <c r="A410" s="29" t="s">
        <v>118</v>
      </c>
      <c r="B410" s="17"/>
      <c r="C410" s="90"/>
      <c r="D410" s="90"/>
      <c r="E410" s="43"/>
    </row>
    <row r="411" spans="1:5" ht="33">
      <c r="A411" s="9" t="s">
        <v>119</v>
      </c>
      <c r="B411" s="17" t="s">
        <v>266</v>
      </c>
      <c r="C411" s="89">
        <v>1562</v>
      </c>
      <c r="D411" s="89">
        <v>1562</v>
      </c>
      <c r="E411" s="149">
        <f aca="true" t="shared" si="11" ref="E411:E421">D411/C411*100</f>
        <v>100</v>
      </c>
    </row>
    <row r="412" spans="1:5" ht="82.5">
      <c r="A412" s="9" t="s">
        <v>119</v>
      </c>
      <c r="B412" s="12" t="s">
        <v>444</v>
      </c>
      <c r="C412" s="89">
        <v>2976200</v>
      </c>
      <c r="D412" s="89">
        <v>2976200</v>
      </c>
      <c r="E412" s="149">
        <f t="shared" si="11"/>
        <v>100</v>
      </c>
    </row>
    <row r="413" spans="1:5" ht="16.5">
      <c r="A413" s="9" t="s">
        <v>119</v>
      </c>
      <c r="B413" s="12" t="s">
        <v>146</v>
      </c>
      <c r="C413" s="89">
        <v>32448</v>
      </c>
      <c r="D413" s="89">
        <v>32448</v>
      </c>
      <c r="E413" s="149">
        <f t="shared" si="11"/>
        <v>100</v>
      </c>
    </row>
    <row r="414" spans="1:5" ht="16.5">
      <c r="A414" s="9" t="s">
        <v>119</v>
      </c>
      <c r="B414" s="12" t="s">
        <v>147</v>
      </c>
      <c r="C414" s="89">
        <v>1700</v>
      </c>
      <c r="D414" s="89">
        <v>1700</v>
      </c>
      <c r="E414" s="149">
        <f t="shared" si="11"/>
        <v>100</v>
      </c>
    </row>
    <row r="415" spans="1:5" ht="33">
      <c r="A415" s="9" t="s">
        <v>119</v>
      </c>
      <c r="B415" s="12" t="s">
        <v>529</v>
      </c>
      <c r="C415" s="89">
        <v>38654</v>
      </c>
      <c r="D415" s="89">
        <v>38654</v>
      </c>
      <c r="E415" s="149">
        <f t="shared" si="11"/>
        <v>100</v>
      </c>
    </row>
    <row r="416" spans="1:5" ht="16.5">
      <c r="A416" s="9" t="s">
        <v>119</v>
      </c>
      <c r="B416" s="12" t="s">
        <v>149</v>
      </c>
      <c r="C416" s="89">
        <v>844</v>
      </c>
      <c r="D416" s="89">
        <v>844</v>
      </c>
      <c r="E416" s="149">
        <f t="shared" si="11"/>
        <v>100</v>
      </c>
    </row>
    <row r="417" spans="1:5" ht="33">
      <c r="A417" s="9" t="s">
        <v>119</v>
      </c>
      <c r="B417" s="12" t="s">
        <v>0</v>
      </c>
      <c r="C417" s="89">
        <v>3000</v>
      </c>
      <c r="D417" s="89">
        <v>3000</v>
      </c>
      <c r="E417" s="149">
        <f t="shared" si="11"/>
        <v>100</v>
      </c>
    </row>
    <row r="418" spans="1:5" ht="33">
      <c r="A418" s="9" t="s">
        <v>119</v>
      </c>
      <c r="B418" s="12" t="s">
        <v>525</v>
      </c>
      <c r="C418" s="89">
        <v>16499</v>
      </c>
      <c r="D418" s="89">
        <v>16499</v>
      </c>
      <c r="E418" s="149">
        <f t="shared" si="11"/>
        <v>100</v>
      </c>
    </row>
    <row r="419" spans="1:5" ht="33">
      <c r="A419" s="9" t="s">
        <v>119</v>
      </c>
      <c r="B419" s="12" t="s">
        <v>453</v>
      </c>
      <c r="C419" s="89">
        <v>18345</v>
      </c>
      <c r="D419" s="89">
        <v>18345</v>
      </c>
      <c r="E419" s="149">
        <f t="shared" si="11"/>
        <v>100</v>
      </c>
    </row>
    <row r="420" spans="1:5" ht="33">
      <c r="A420" s="9" t="s">
        <v>119</v>
      </c>
      <c r="B420" s="12" t="s">
        <v>522</v>
      </c>
      <c r="C420" s="89">
        <v>1337</v>
      </c>
      <c r="D420" s="89">
        <v>1337</v>
      </c>
      <c r="E420" s="149">
        <f t="shared" si="11"/>
        <v>100</v>
      </c>
    </row>
    <row r="421" spans="1:5" ht="16.5">
      <c r="A421" s="53" t="s">
        <v>119</v>
      </c>
      <c r="B421" s="48" t="s">
        <v>296</v>
      </c>
      <c r="C421" s="93">
        <v>3637</v>
      </c>
      <c r="D421" s="93">
        <v>3637</v>
      </c>
      <c r="E421" s="152">
        <f t="shared" si="11"/>
        <v>100</v>
      </c>
    </row>
    <row r="422" spans="1:5" ht="66">
      <c r="A422" s="39" t="s">
        <v>257</v>
      </c>
      <c r="B422" s="11" t="s">
        <v>401</v>
      </c>
      <c r="C422" s="102">
        <f>C424</f>
        <v>9130</v>
      </c>
      <c r="D422" s="102">
        <f>D424</f>
        <v>9130</v>
      </c>
      <c r="E422" s="146">
        <f t="shared" si="10"/>
        <v>100</v>
      </c>
    </row>
    <row r="423" spans="1:5" s="4" customFormat="1" ht="16.5">
      <c r="A423" s="29" t="s">
        <v>118</v>
      </c>
      <c r="B423" s="12"/>
      <c r="C423" s="90"/>
      <c r="D423" s="90"/>
      <c r="E423" s="43"/>
    </row>
    <row r="424" spans="1:5" s="4" customFormat="1" ht="49.5">
      <c r="A424" s="9" t="s">
        <v>119</v>
      </c>
      <c r="B424" s="12" t="s">
        <v>497</v>
      </c>
      <c r="C424" s="89">
        <v>9130</v>
      </c>
      <c r="D424" s="89">
        <v>9130</v>
      </c>
      <c r="E424" s="149">
        <f t="shared" si="10"/>
        <v>100</v>
      </c>
    </row>
    <row r="425" spans="1:5" ht="33">
      <c r="A425" s="28" t="s">
        <v>258</v>
      </c>
      <c r="B425" s="13" t="s">
        <v>1</v>
      </c>
      <c r="C425" s="92">
        <f>SUM(C427)</f>
        <v>298590</v>
      </c>
      <c r="D425" s="92">
        <f>SUM(D427)</f>
        <v>298590</v>
      </c>
      <c r="E425" s="43">
        <f t="shared" si="10"/>
        <v>100</v>
      </c>
    </row>
    <row r="426" spans="1:5" ht="16.5">
      <c r="A426" s="29" t="s">
        <v>118</v>
      </c>
      <c r="B426" s="12"/>
      <c r="C426" s="46"/>
      <c r="D426" s="46"/>
      <c r="E426" s="43"/>
    </row>
    <row r="427" spans="1:5" ht="52.5" customHeight="1">
      <c r="A427" s="9" t="s">
        <v>119</v>
      </c>
      <c r="B427" s="12" t="s">
        <v>2</v>
      </c>
      <c r="C427" s="89">
        <v>298590</v>
      </c>
      <c r="D427" s="89">
        <v>298590</v>
      </c>
      <c r="E427" s="43">
        <f t="shared" si="10"/>
        <v>100</v>
      </c>
    </row>
    <row r="428" spans="1:5" ht="16.5">
      <c r="A428" s="28" t="s">
        <v>259</v>
      </c>
      <c r="B428" s="13" t="s">
        <v>260</v>
      </c>
      <c r="C428" s="92">
        <f>SUM(C430)</f>
        <v>191417</v>
      </c>
      <c r="D428" s="92">
        <f>SUM(D430)</f>
        <v>191416.62</v>
      </c>
      <c r="E428" s="137">
        <f t="shared" si="10"/>
        <v>99.99980148053726</v>
      </c>
    </row>
    <row r="429" spans="1:5" ht="16.5">
      <c r="A429" s="51" t="s">
        <v>118</v>
      </c>
      <c r="B429" s="12"/>
      <c r="C429" s="90"/>
      <c r="D429" s="90"/>
      <c r="E429" s="43"/>
    </row>
    <row r="430" spans="1:5" ht="16.5">
      <c r="A430" s="9" t="s">
        <v>119</v>
      </c>
      <c r="B430" s="12" t="s">
        <v>348</v>
      </c>
      <c r="C430" s="89">
        <v>191417</v>
      </c>
      <c r="D430" s="89">
        <v>191416.62</v>
      </c>
      <c r="E430" s="149">
        <f t="shared" si="10"/>
        <v>99.99980148053726</v>
      </c>
    </row>
    <row r="431" spans="1:5" ht="16.5">
      <c r="A431" s="28" t="s">
        <v>261</v>
      </c>
      <c r="B431" s="13" t="s">
        <v>262</v>
      </c>
      <c r="C431" s="92">
        <f>SUM(C433:C445)</f>
        <v>435201</v>
      </c>
      <c r="D431" s="92">
        <f>SUM(D433:D445)</f>
        <v>435113.51</v>
      </c>
      <c r="E431" s="148">
        <f t="shared" si="10"/>
        <v>99.97989664545808</v>
      </c>
    </row>
    <row r="432" spans="1:5" ht="16.5">
      <c r="A432" s="29" t="s">
        <v>118</v>
      </c>
      <c r="B432" s="17"/>
      <c r="C432" s="92"/>
      <c r="D432" s="92"/>
      <c r="E432" s="43"/>
    </row>
    <row r="433" spans="1:5" ht="49.5">
      <c r="A433" s="9" t="s">
        <v>119</v>
      </c>
      <c r="B433" s="12" t="s">
        <v>268</v>
      </c>
      <c r="C433" s="89">
        <v>9041</v>
      </c>
      <c r="D433" s="89">
        <v>9041</v>
      </c>
      <c r="E433" s="149">
        <f t="shared" si="10"/>
        <v>100</v>
      </c>
    </row>
    <row r="434" spans="1:5" ht="16.5">
      <c r="A434" s="9" t="s">
        <v>119</v>
      </c>
      <c r="B434" s="12" t="s">
        <v>146</v>
      </c>
      <c r="C434" s="89">
        <v>286630</v>
      </c>
      <c r="D434" s="89">
        <v>286630</v>
      </c>
      <c r="E434" s="149">
        <f t="shared" si="10"/>
        <v>100</v>
      </c>
    </row>
    <row r="435" spans="1:5" ht="16.5">
      <c r="A435" s="9" t="s">
        <v>119</v>
      </c>
      <c r="B435" s="12" t="s">
        <v>147</v>
      </c>
      <c r="C435" s="89">
        <v>20411</v>
      </c>
      <c r="D435" s="89">
        <v>20411</v>
      </c>
      <c r="E435" s="149">
        <f t="shared" si="10"/>
        <v>100</v>
      </c>
    </row>
    <row r="436" spans="1:5" ht="16.5">
      <c r="A436" s="9" t="s">
        <v>119</v>
      </c>
      <c r="B436" s="12" t="s">
        <v>148</v>
      </c>
      <c r="C436" s="89">
        <v>52044</v>
      </c>
      <c r="D436" s="89">
        <v>52044</v>
      </c>
      <c r="E436" s="149">
        <f t="shared" si="10"/>
        <v>100</v>
      </c>
    </row>
    <row r="437" spans="1:5" ht="16.5">
      <c r="A437" s="9" t="s">
        <v>119</v>
      </c>
      <c r="B437" s="12" t="s">
        <v>149</v>
      </c>
      <c r="C437" s="89">
        <v>7233</v>
      </c>
      <c r="D437" s="89">
        <v>7233</v>
      </c>
      <c r="E437" s="149">
        <f t="shared" si="10"/>
        <v>100</v>
      </c>
    </row>
    <row r="438" spans="1:5" ht="16.5">
      <c r="A438" s="9" t="s">
        <v>119</v>
      </c>
      <c r="B438" s="12" t="s">
        <v>269</v>
      </c>
      <c r="C438" s="89">
        <v>16287</v>
      </c>
      <c r="D438" s="89">
        <v>16287</v>
      </c>
      <c r="E438" s="149">
        <f t="shared" si="10"/>
        <v>100</v>
      </c>
    </row>
    <row r="439" spans="1:5" ht="16.5">
      <c r="A439" s="9" t="s">
        <v>119</v>
      </c>
      <c r="B439" s="12" t="s">
        <v>174</v>
      </c>
      <c r="C439" s="89">
        <v>5715</v>
      </c>
      <c r="D439" s="89">
        <v>5715</v>
      </c>
      <c r="E439" s="149">
        <f t="shared" si="10"/>
        <v>100</v>
      </c>
    </row>
    <row r="440" spans="1:5" ht="33">
      <c r="A440" s="9" t="s">
        <v>119</v>
      </c>
      <c r="B440" s="12" t="s">
        <v>270</v>
      </c>
      <c r="C440" s="89">
        <v>27000</v>
      </c>
      <c r="D440" s="89">
        <v>26912.51</v>
      </c>
      <c r="E440" s="149">
        <f t="shared" si="10"/>
        <v>99.67596296296296</v>
      </c>
    </row>
    <row r="441" spans="1:5" ht="16.5">
      <c r="A441" s="9" t="s">
        <v>119</v>
      </c>
      <c r="B441" s="12" t="s">
        <v>3</v>
      </c>
      <c r="C441" s="89">
        <v>821</v>
      </c>
      <c r="D441" s="89">
        <v>821</v>
      </c>
      <c r="E441" s="149">
        <f t="shared" si="10"/>
        <v>100</v>
      </c>
    </row>
    <row r="442" spans="1:5" ht="16.5">
      <c r="A442" s="9" t="s">
        <v>119</v>
      </c>
      <c r="B442" s="12" t="s">
        <v>207</v>
      </c>
      <c r="C442" s="89">
        <v>896</v>
      </c>
      <c r="D442" s="89">
        <v>896</v>
      </c>
      <c r="E442" s="149">
        <f t="shared" si="10"/>
        <v>100</v>
      </c>
    </row>
    <row r="443" spans="1:5" ht="33">
      <c r="A443" s="9" t="s">
        <v>119</v>
      </c>
      <c r="B443" s="12" t="s">
        <v>221</v>
      </c>
      <c r="C443" s="88">
        <v>1195</v>
      </c>
      <c r="D443" s="89">
        <v>1195</v>
      </c>
      <c r="E443" s="149">
        <f>D443/C443*100</f>
        <v>100</v>
      </c>
    </row>
    <row r="444" spans="1:5" ht="33">
      <c r="A444" s="9" t="s">
        <v>119</v>
      </c>
      <c r="B444" s="12" t="s">
        <v>522</v>
      </c>
      <c r="C444" s="88">
        <v>7643</v>
      </c>
      <c r="D444" s="89">
        <v>7643</v>
      </c>
      <c r="E444" s="149">
        <f t="shared" si="10"/>
        <v>100</v>
      </c>
    </row>
    <row r="445" spans="1:5" ht="16.5">
      <c r="A445" s="9" t="s">
        <v>119</v>
      </c>
      <c r="B445" s="12" t="s">
        <v>4</v>
      </c>
      <c r="C445" s="88">
        <v>285</v>
      </c>
      <c r="D445" s="89">
        <v>285</v>
      </c>
      <c r="E445" s="149">
        <f t="shared" si="10"/>
        <v>100</v>
      </c>
    </row>
    <row r="446" spans="1:5" ht="33">
      <c r="A446" s="28" t="s">
        <v>263</v>
      </c>
      <c r="B446" s="13" t="s">
        <v>264</v>
      </c>
      <c r="C446" s="92">
        <f>SUM(C448:C455)</f>
        <v>158064</v>
      </c>
      <c r="D446" s="92">
        <f>SUM(D448:D455)</f>
        <v>158064</v>
      </c>
      <c r="E446" s="148">
        <f t="shared" si="10"/>
        <v>100</v>
      </c>
    </row>
    <row r="447" spans="1:5" ht="16.5">
      <c r="A447" s="29" t="s">
        <v>118</v>
      </c>
      <c r="B447" s="13"/>
      <c r="C447" s="90"/>
      <c r="D447" s="90"/>
      <c r="E447" s="43"/>
    </row>
    <row r="448" spans="1:5" ht="49.5">
      <c r="A448" s="9" t="s">
        <v>119</v>
      </c>
      <c r="B448" s="12" t="s">
        <v>271</v>
      </c>
      <c r="C448" s="89">
        <v>3519</v>
      </c>
      <c r="D448" s="89">
        <v>3519</v>
      </c>
      <c r="E448" s="149">
        <f t="shared" si="10"/>
        <v>100</v>
      </c>
    </row>
    <row r="449" spans="1:5" ht="33">
      <c r="A449" s="9" t="s">
        <v>119</v>
      </c>
      <c r="B449" s="12" t="s">
        <v>445</v>
      </c>
      <c r="C449" s="89">
        <v>115452</v>
      </c>
      <c r="D449" s="89">
        <v>115452</v>
      </c>
      <c r="E449" s="149">
        <f t="shared" si="10"/>
        <v>100</v>
      </c>
    </row>
    <row r="450" spans="1:5" ht="16.5">
      <c r="A450" s="9" t="s">
        <v>119</v>
      </c>
      <c r="B450" s="12" t="s">
        <v>147</v>
      </c>
      <c r="C450" s="89">
        <v>8023</v>
      </c>
      <c r="D450" s="89">
        <v>8023</v>
      </c>
      <c r="E450" s="149">
        <f t="shared" si="10"/>
        <v>100</v>
      </c>
    </row>
    <row r="451" spans="1:5" ht="16.5">
      <c r="A451" s="9" t="s">
        <v>119</v>
      </c>
      <c r="B451" s="12" t="s">
        <v>148</v>
      </c>
      <c r="C451" s="89">
        <v>21367</v>
      </c>
      <c r="D451" s="89">
        <v>21367</v>
      </c>
      <c r="E451" s="149">
        <f t="shared" si="10"/>
        <v>100</v>
      </c>
    </row>
    <row r="452" spans="1:5" ht="16.5">
      <c r="A452" s="53" t="s">
        <v>119</v>
      </c>
      <c r="B452" s="48" t="s">
        <v>149</v>
      </c>
      <c r="C452" s="93">
        <v>3103</v>
      </c>
      <c r="D452" s="93">
        <v>3103</v>
      </c>
      <c r="E452" s="152">
        <f t="shared" si="10"/>
        <v>100</v>
      </c>
    </row>
    <row r="453" spans="1:5" ht="16.5">
      <c r="A453" s="82" t="s">
        <v>119</v>
      </c>
      <c r="B453" s="83" t="s">
        <v>84</v>
      </c>
      <c r="C453" s="100">
        <v>800</v>
      </c>
      <c r="D453" s="100">
        <v>800</v>
      </c>
      <c r="E453" s="175">
        <f t="shared" si="10"/>
        <v>100</v>
      </c>
    </row>
    <row r="454" spans="1:5" ht="33">
      <c r="A454" s="9" t="s">
        <v>119</v>
      </c>
      <c r="B454" s="12" t="s">
        <v>454</v>
      </c>
      <c r="C454" s="89">
        <v>450</v>
      </c>
      <c r="D454" s="89">
        <v>450</v>
      </c>
      <c r="E454" s="149">
        <f t="shared" si="10"/>
        <v>100</v>
      </c>
    </row>
    <row r="455" spans="1:5" ht="33">
      <c r="A455" s="9" t="s">
        <v>119</v>
      </c>
      <c r="B455" s="12" t="s">
        <v>522</v>
      </c>
      <c r="C455" s="88">
        <v>5350</v>
      </c>
      <c r="D455" s="89">
        <v>5350</v>
      </c>
      <c r="E455" s="149">
        <f t="shared" si="10"/>
        <v>100</v>
      </c>
    </row>
    <row r="456" spans="1:5" ht="18.75" customHeight="1">
      <c r="A456" s="28" t="s">
        <v>297</v>
      </c>
      <c r="B456" s="13" t="s">
        <v>298</v>
      </c>
      <c r="C456" s="92">
        <f>SUM(C458:C458)</f>
        <v>475000</v>
      </c>
      <c r="D456" s="92">
        <f>SUM(D458:D458)</f>
        <v>475000</v>
      </c>
      <c r="E456" s="148">
        <f>D456/C456*100</f>
        <v>100</v>
      </c>
    </row>
    <row r="457" spans="1:5" ht="16.5">
      <c r="A457" s="51" t="s">
        <v>118</v>
      </c>
      <c r="B457" s="12"/>
      <c r="C457" s="90"/>
      <c r="D457" s="90"/>
      <c r="E457" s="43"/>
    </row>
    <row r="458" spans="1:5" ht="16.5">
      <c r="A458" s="9" t="s">
        <v>119</v>
      </c>
      <c r="B458" s="12" t="s">
        <v>299</v>
      </c>
      <c r="C458" s="89">
        <v>475000</v>
      </c>
      <c r="D458" s="89">
        <v>475000</v>
      </c>
      <c r="E458" s="149">
        <f>D458/C458*100</f>
        <v>100</v>
      </c>
    </row>
    <row r="459" spans="1:5" ht="16.5">
      <c r="A459" s="28" t="s">
        <v>265</v>
      </c>
      <c r="B459" s="13" t="s">
        <v>137</v>
      </c>
      <c r="C459" s="92">
        <f>SUM(C461:C464)</f>
        <v>497741</v>
      </c>
      <c r="D459" s="92">
        <f>SUM(D461:D464)</f>
        <v>495300.2</v>
      </c>
      <c r="E459" s="148">
        <f t="shared" si="10"/>
        <v>99.50962448341608</v>
      </c>
    </row>
    <row r="460" spans="1:5" ht="16.5">
      <c r="A460" s="51" t="s">
        <v>118</v>
      </c>
      <c r="B460" s="12"/>
      <c r="C460" s="90"/>
      <c r="D460" s="90"/>
      <c r="E460" s="43"/>
    </row>
    <row r="461" spans="1:5" ht="33">
      <c r="A461" s="9" t="s">
        <v>119</v>
      </c>
      <c r="B461" s="12" t="s">
        <v>5</v>
      </c>
      <c r="C461" s="89">
        <v>447493</v>
      </c>
      <c r="D461" s="89">
        <v>447493</v>
      </c>
      <c r="E461" s="149">
        <f t="shared" si="10"/>
        <v>100</v>
      </c>
    </row>
    <row r="462" spans="1:5" ht="66">
      <c r="A462" s="9" t="s">
        <v>119</v>
      </c>
      <c r="B462" s="12" t="s">
        <v>479</v>
      </c>
      <c r="C462" s="89">
        <v>28512</v>
      </c>
      <c r="D462" s="89">
        <v>26071.2</v>
      </c>
      <c r="E462" s="149">
        <f t="shared" si="10"/>
        <v>91.43939393939394</v>
      </c>
    </row>
    <row r="463" spans="1:5" ht="34.5" customHeight="1">
      <c r="A463" s="9" t="s">
        <v>119</v>
      </c>
      <c r="B463" s="12" t="s">
        <v>300</v>
      </c>
      <c r="C463" s="89">
        <v>13466</v>
      </c>
      <c r="D463" s="89">
        <v>13466</v>
      </c>
      <c r="E463" s="149">
        <f t="shared" si="10"/>
        <v>100</v>
      </c>
    </row>
    <row r="464" spans="1:5" ht="49.5" customHeight="1">
      <c r="A464" s="9" t="s">
        <v>119</v>
      </c>
      <c r="B464" s="12" t="s">
        <v>301</v>
      </c>
      <c r="C464" s="89">
        <v>8270</v>
      </c>
      <c r="D464" s="89">
        <v>8270</v>
      </c>
      <c r="E464" s="149">
        <f t="shared" si="10"/>
        <v>100</v>
      </c>
    </row>
    <row r="465" spans="1:5" ht="16.5">
      <c r="A465" s="45"/>
      <c r="B465" s="22" t="s">
        <v>133</v>
      </c>
      <c r="C465" s="116">
        <f>C398+C402+C405+C409+C422+C425+C428+C431+C446+C459+C456</f>
        <v>5467757</v>
      </c>
      <c r="D465" s="116">
        <f>D398+D402+D405+D409+D422+D425+D428+D431+D446+D459+D456</f>
        <v>5465228.33</v>
      </c>
      <c r="E465" s="139">
        <f t="shared" si="10"/>
        <v>99.9537530654709</v>
      </c>
    </row>
    <row r="466" spans="1:5" s="81" customFormat="1" ht="16.5">
      <c r="A466" s="80"/>
      <c r="B466" s="203"/>
      <c r="C466" s="204"/>
      <c r="D466" s="204"/>
      <c r="E466" s="204"/>
    </row>
    <row r="467" spans="1:5" ht="49.5" customHeight="1">
      <c r="A467" s="68"/>
      <c r="B467" s="192" t="s">
        <v>134</v>
      </c>
      <c r="C467" s="193"/>
      <c r="D467" s="193"/>
      <c r="E467" s="193"/>
    </row>
    <row r="468" spans="1:5" ht="16.5">
      <c r="A468" s="45"/>
      <c r="B468" s="15" t="s">
        <v>114</v>
      </c>
      <c r="C468" s="3" t="s">
        <v>115</v>
      </c>
      <c r="D468" s="3" t="s">
        <v>116</v>
      </c>
      <c r="E468" s="3" t="s">
        <v>117</v>
      </c>
    </row>
    <row r="469" spans="1:5" ht="16.5">
      <c r="A469" s="39" t="s">
        <v>230</v>
      </c>
      <c r="B469" s="13" t="s">
        <v>231</v>
      </c>
      <c r="C469" s="111">
        <f>SUM(C471:C476)</f>
        <v>71150</v>
      </c>
      <c r="D469" s="111">
        <f>SUM(D471:D476)</f>
        <v>70992.19</v>
      </c>
      <c r="E469" s="148">
        <f aca="true" t="shared" si="12" ref="E469:E477">D469/C469*100</f>
        <v>99.77820098383697</v>
      </c>
    </row>
    <row r="470" spans="1:5" ht="16.5">
      <c r="A470" s="29" t="s">
        <v>118</v>
      </c>
      <c r="B470" s="13"/>
      <c r="C470" s="87"/>
      <c r="D470" s="87"/>
      <c r="E470" s="2"/>
    </row>
    <row r="471" spans="1:5" ht="16.5">
      <c r="A471" s="9" t="s">
        <v>119</v>
      </c>
      <c r="B471" s="12" t="s">
        <v>186</v>
      </c>
      <c r="C471" s="88">
        <v>82</v>
      </c>
      <c r="D471" s="89">
        <v>0</v>
      </c>
      <c r="E471" s="149">
        <f t="shared" si="12"/>
        <v>0</v>
      </c>
    </row>
    <row r="472" spans="1:5" ht="16.5">
      <c r="A472" s="9" t="s">
        <v>119</v>
      </c>
      <c r="B472" s="12" t="s">
        <v>146</v>
      </c>
      <c r="C472" s="88">
        <v>51809</v>
      </c>
      <c r="D472" s="89">
        <v>51809</v>
      </c>
      <c r="E472" s="149">
        <f t="shared" si="12"/>
        <v>100</v>
      </c>
    </row>
    <row r="473" spans="1:5" ht="16.5">
      <c r="A473" s="9" t="s">
        <v>119</v>
      </c>
      <c r="B473" s="12" t="s">
        <v>147</v>
      </c>
      <c r="C473" s="88">
        <v>4329</v>
      </c>
      <c r="D473" s="89">
        <v>4328.64</v>
      </c>
      <c r="E473" s="149">
        <f t="shared" si="12"/>
        <v>99.991683991684</v>
      </c>
    </row>
    <row r="474" spans="1:5" ht="16.5">
      <c r="A474" s="9" t="s">
        <v>119</v>
      </c>
      <c r="B474" s="12" t="s">
        <v>148</v>
      </c>
      <c r="C474" s="88">
        <v>9658</v>
      </c>
      <c r="D474" s="89">
        <v>9582.55</v>
      </c>
      <c r="E474" s="149">
        <f t="shared" si="12"/>
        <v>99.21878235659555</v>
      </c>
    </row>
    <row r="475" spans="1:5" ht="16.5">
      <c r="A475" s="9" t="s">
        <v>119</v>
      </c>
      <c r="B475" s="12" t="s">
        <v>149</v>
      </c>
      <c r="C475" s="88">
        <v>1322</v>
      </c>
      <c r="D475" s="89">
        <v>1322</v>
      </c>
      <c r="E475" s="149">
        <f t="shared" si="12"/>
        <v>100</v>
      </c>
    </row>
    <row r="476" spans="1:5" ht="33">
      <c r="A476" s="9" t="s">
        <v>119</v>
      </c>
      <c r="B476" s="12" t="s">
        <v>522</v>
      </c>
      <c r="C476" s="88">
        <v>3950</v>
      </c>
      <c r="D476" s="89">
        <v>3950</v>
      </c>
      <c r="E476" s="149">
        <f t="shared" si="12"/>
        <v>100</v>
      </c>
    </row>
    <row r="477" spans="1:5" ht="16.5">
      <c r="A477" s="28" t="s">
        <v>232</v>
      </c>
      <c r="B477" s="13" t="s">
        <v>233</v>
      </c>
      <c r="C477" s="90">
        <f>SUM(C479:C493)</f>
        <v>160651</v>
      </c>
      <c r="D477" s="90">
        <f>SUM(D479:D493)</f>
        <v>160650.15</v>
      </c>
      <c r="E477" s="148">
        <f t="shared" si="12"/>
        <v>99.99947090276437</v>
      </c>
    </row>
    <row r="478" spans="1:5" ht="16.5">
      <c r="A478" s="29" t="s">
        <v>118</v>
      </c>
      <c r="B478" s="17"/>
      <c r="C478" s="46"/>
      <c r="D478" s="46"/>
      <c r="E478" s="46"/>
    </row>
    <row r="479" spans="1:5" ht="22.5" customHeight="1">
      <c r="A479" s="9" t="s">
        <v>119</v>
      </c>
      <c r="B479" s="12" t="s">
        <v>487</v>
      </c>
      <c r="C479" s="88">
        <v>3000</v>
      </c>
      <c r="D479" s="88">
        <v>3000</v>
      </c>
      <c r="E479" s="149">
        <f aca="true" t="shared" si="13" ref="E479:E498">D479/C479*100</f>
        <v>100</v>
      </c>
    </row>
    <row r="480" spans="1:5" ht="51.75" customHeight="1">
      <c r="A480" s="9" t="s">
        <v>119</v>
      </c>
      <c r="B480" s="12" t="s">
        <v>292</v>
      </c>
      <c r="C480" s="88">
        <v>13845</v>
      </c>
      <c r="D480" s="88">
        <v>13844.69</v>
      </c>
      <c r="E480" s="149">
        <f t="shared" si="13"/>
        <v>99.9977609245215</v>
      </c>
    </row>
    <row r="481" spans="1:5" ht="53.25" customHeight="1">
      <c r="A481" s="53" t="s">
        <v>119</v>
      </c>
      <c r="B481" s="48" t="s">
        <v>292</v>
      </c>
      <c r="C481" s="97">
        <v>6500</v>
      </c>
      <c r="D481" s="97">
        <v>6500.31</v>
      </c>
      <c r="E481" s="152">
        <f t="shared" si="13"/>
        <v>100.00476923076924</v>
      </c>
    </row>
    <row r="482" spans="1:5" ht="49.5">
      <c r="A482" s="82" t="s">
        <v>119</v>
      </c>
      <c r="B482" s="83" t="s">
        <v>293</v>
      </c>
      <c r="C482" s="104">
        <v>120498</v>
      </c>
      <c r="D482" s="104">
        <v>120498</v>
      </c>
      <c r="E482" s="175">
        <f t="shared" si="13"/>
        <v>100</v>
      </c>
    </row>
    <row r="483" spans="1:5" ht="16.5">
      <c r="A483" s="9" t="s">
        <v>119</v>
      </c>
      <c r="B483" s="12" t="s">
        <v>148</v>
      </c>
      <c r="C483" s="88">
        <v>190</v>
      </c>
      <c r="D483" s="88">
        <v>190.5</v>
      </c>
      <c r="E483" s="149">
        <f t="shared" si="13"/>
        <v>100.26315789473684</v>
      </c>
    </row>
    <row r="484" spans="1:5" ht="16.5">
      <c r="A484" s="9" t="s">
        <v>119</v>
      </c>
      <c r="B484" s="12" t="s">
        <v>148</v>
      </c>
      <c r="C484" s="88">
        <v>89</v>
      </c>
      <c r="D484" s="88">
        <v>89.44</v>
      </c>
      <c r="E484" s="149">
        <f t="shared" si="13"/>
        <v>100.49438202247191</v>
      </c>
    </row>
    <row r="485" spans="1:5" ht="16.5">
      <c r="A485" s="9" t="s">
        <v>119</v>
      </c>
      <c r="B485" s="12" t="s">
        <v>430</v>
      </c>
      <c r="C485" s="88">
        <v>1102</v>
      </c>
      <c r="D485" s="88">
        <v>1102.46</v>
      </c>
      <c r="E485" s="149">
        <f t="shared" si="13"/>
        <v>100.04174228675136</v>
      </c>
    </row>
    <row r="486" spans="1:5" ht="16.5">
      <c r="A486" s="9" t="s">
        <v>119</v>
      </c>
      <c r="B486" s="12" t="s">
        <v>430</v>
      </c>
      <c r="C486" s="88">
        <v>519</v>
      </c>
      <c r="D486" s="88">
        <v>517.6</v>
      </c>
      <c r="E486" s="149">
        <f>D486/C486*100</f>
        <v>99.73025048169558</v>
      </c>
    </row>
    <row r="487" spans="1:5" ht="16.5">
      <c r="A487" s="9" t="s">
        <v>119</v>
      </c>
      <c r="B487" s="12" t="s">
        <v>424</v>
      </c>
      <c r="C487" s="88">
        <v>229</v>
      </c>
      <c r="D487" s="88">
        <v>227.96</v>
      </c>
      <c r="E487" s="149">
        <f>D487/C487*100</f>
        <v>99.54585152838429</v>
      </c>
    </row>
    <row r="488" spans="1:5" ht="16.5">
      <c r="A488" s="9" t="s">
        <v>119</v>
      </c>
      <c r="B488" s="12" t="s">
        <v>424</v>
      </c>
      <c r="C488" s="88">
        <v>106</v>
      </c>
      <c r="D488" s="88">
        <v>107.04</v>
      </c>
      <c r="E488" s="149">
        <f>D488/C488*100</f>
        <v>100.9811320754717</v>
      </c>
    </row>
    <row r="489" spans="1:5" ht="16.5">
      <c r="A489" s="9" t="s">
        <v>119</v>
      </c>
      <c r="B489" s="12" t="s">
        <v>294</v>
      </c>
      <c r="C489" s="88">
        <v>25</v>
      </c>
      <c r="D489" s="88">
        <v>25.18</v>
      </c>
      <c r="E489" s="149">
        <f t="shared" si="13"/>
        <v>100.72000000000001</v>
      </c>
    </row>
    <row r="490" spans="1:5" ht="16.5">
      <c r="A490" s="9" t="s">
        <v>119</v>
      </c>
      <c r="B490" s="12" t="s">
        <v>294</v>
      </c>
      <c r="C490" s="88">
        <v>12</v>
      </c>
      <c r="D490" s="88">
        <v>11.82</v>
      </c>
      <c r="E490" s="149">
        <f>D490/C490*100</f>
        <v>98.5</v>
      </c>
    </row>
    <row r="491" spans="1:5" ht="49.5">
      <c r="A491" s="9" t="s">
        <v>119</v>
      </c>
      <c r="B491" s="12" t="s">
        <v>488</v>
      </c>
      <c r="C491" s="88">
        <v>9728</v>
      </c>
      <c r="D491" s="88">
        <v>9728</v>
      </c>
      <c r="E491" s="149">
        <f t="shared" si="13"/>
        <v>100</v>
      </c>
    </row>
    <row r="492" spans="1:5" ht="33">
      <c r="A492" s="9" t="s">
        <v>119</v>
      </c>
      <c r="B492" s="12" t="s">
        <v>489</v>
      </c>
      <c r="C492" s="88">
        <v>1808</v>
      </c>
      <c r="D492" s="88">
        <v>1807.15</v>
      </c>
      <c r="E492" s="149">
        <f t="shared" si="13"/>
        <v>99.95298672566372</v>
      </c>
    </row>
    <row r="493" spans="1:5" ht="33">
      <c r="A493" s="9" t="s">
        <v>119</v>
      </c>
      <c r="B493" s="12" t="s">
        <v>490</v>
      </c>
      <c r="C493" s="88">
        <v>3000</v>
      </c>
      <c r="D493" s="88">
        <v>3000</v>
      </c>
      <c r="E493" s="149">
        <f t="shared" si="13"/>
        <v>100</v>
      </c>
    </row>
    <row r="494" spans="1:5" ht="16.5">
      <c r="A494" s="18" t="s">
        <v>234</v>
      </c>
      <c r="B494" s="16" t="s">
        <v>189</v>
      </c>
      <c r="C494" s="90">
        <f>SUM(C496:C497)</f>
        <v>565</v>
      </c>
      <c r="D494" s="90">
        <f>SUM(D496:D497)</f>
        <v>0</v>
      </c>
      <c r="E494" s="148">
        <f t="shared" si="13"/>
        <v>0</v>
      </c>
    </row>
    <row r="495" spans="1:5" ht="16.5">
      <c r="A495" s="29" t="s">
        <v>118</v>
      </c>
      <c r="B495" s="12"/>
      <c r="C495" s="90"/>
      <c r="D495" s="90"/>
      <c r="E495" s="46"/>
    </row>
    <row r="496" spans="1:5" ht="33">
      <c r="A496" s="9" t="s">
        <v>119</v>
      </c>
      <c r="B496" s="12" t="s">
        <v>235</v>
      </c>
      <c r="C496" s="89">
        <v>500</v>
      </c>
      <c r="D496" s="89">
        <v>0</v>
      </c>
      <c r="E496" s="149">
        <f t="shared" si="13"/>
        <v>0</v>
      </c>
    </row>
    <row r="497" spans="1:5" ht="16.5">
      <c r="A497" s="9" t="s">
        <v>119</v>
      </c>
      <c r="B497" s="12" t="s">
        <v>97</v>
      </c>
      <c r="C497" s="89">
        <v>65</v>
      </c>
      <c r="D497" s="89">
        <v>0</v>
      </c>
      <c r="E497" s="149">
        <f t="shared" si="13"/>
        <v>0</v>
      </c>
    </row>
    <row r="498" spans="1:5" ht="16.5">
      <c r="A498" s="45"/>
      <c r="B498" s="22" t="s">
        <v>120</v>
      </c>
      <c r="C498" s="106">
        <f>C469+C477+C494</f>
        <v>232366</v>
      </c>
      <c r="D498" s="106">
        <f>D469+D477+D494</f>
        <v>231642.34</v>
      </c>
      <c r="E498" s="153">
        <f t="shared" si="13"/>
        <v>99.68856889562157</v>
      </c>
    </row>
    <row r="499" spans="1:5" ht="51" customHeight="1">
      <c r="A499" s="23"/>
      <c r="B499" s="192" t="s">
        <v>102</v>
      </c>
      <c r="C499" s="193"/>
      <c r="D499" s="193"/>
      <c r="E499" s="193"/>
    </row>
    <row r="500" spans="1:5" ht="16.5">
      <c r="A500" s="37"/>
      <c r="B500" s="15" t="s">
        <v>114</v>
      </c>
      <c r="C500" s="3" t="s">
        <v>103</v>
      </c>
      <c r="D500" s="3" t="s">
        <v>116</v>
      </c>
      <c r="E500" s="3" t="s">
        <v>117</v>
      </c>
    </row>
    <row r="501" spans="1:5" ht="16.5">
      <c r="A501" s="35" t="s">
        <v>272</v>
      </c>
      <c r="B501" s="21" t="s">
        <v>273</v>
      </c>
      <c r="C501" s="102">
        <f>SUM(C503)</f>
        <v>11600</v>
      </c>
      <c r="D501" s="102">
        <f>SUM(D503)</f>
        <v>11600</v>
      </c>
      <c r="E501" s="146">
        <f aca="true" t="shared" si="14" ref="E501:E574">D501/C501*100</f>
        <v>100</v>
      </c>
    </row>
    <row r="502" spans="1:5" ht="16.5">
      <c r="A502" s="51" t="s">
        <v>118</v>
      </c>
      <c r="B502" s="12"/>
      <c r="C502" s="90"/>
      <c r="D502" s="90"/>
      <c r="E502" s="33"/>
    </row>
    <row r="503" spans="1:5" ht="36" customHeight="1">
      <c r="A503" s="9" t="s">
        <v>119</v>
      </c>
      <c r="B503" s="12" t="s">
        <v>326</v>
      </c>
      <c r="C503" s="88">
        <v>11600</v>
      </c>
      <c r="D503" s="88">
        <v>11600</v>
      </c>
      <c r="E503" s="121">
        <f t="shared" si="14"/>
        <v>100</v>
      </c>
    </row>
    <row r="504" spans="1:5" ht="16.5">
      <c r="A504" s="18" t="s">
        <v>274</v>
      </c>
      <c r="B504" s="16" t="s">
        <v>275</v>
      </c>
      <c r="C504" s="92">
        <f>SUM(C506:C507)</f>
        <v>220000</v>
      </c>
      <c r="D504" s="92">
        <f>SUM(D506:D507)</f>
        <v>220000</v>
      </c>
      <c r="E504" s="137">
        <f t="shared" si="14"/>
        <v>100</v>
      </c>
    </row>
    <row r="505" spans="1:5" ht="16.5">
      <c r="A505" s="51" t="s">
        <v>118</v>
      </c>
      <c r="B505" s="12"/>
      <c r="C505" s="27"/>
      <c r="D505" s="27"/>
      <c r="E505" s="30"/>
    </row>
    <row r="506" spans="1:5" ht="33">
      <c r="A506" s="9" t="s">
        <v>119</v>
      </c>
      <c r="B506" s="12" t="s">
        <v>327</v>
      </c>
      <c r="C506" s="88">
        <v>90000</v>
      </c>
      <c r="D506" s="88">
        <v>90000</v>
      </c>
      <c r="E506" s="121">
        <f t="shared" si="14"/>
        <v>100</v>
      </c>
    </row>
    <row r="507" spans="1:5" ht="33.75" customHeight="1">
      <c r="A507" s="9" t="s">
        <v>119</v>
      </c>
      <c r="B507" s="12" t="s">
        <v>480</v>
      </c>
      <c r="C507" s="88">
        <v>130000</v>
      </c>
      <c r="D507" s="88">
        <v>130000</v>
      </c>
      <c r="E507" s="121">
        <f t="shared" si="14"/>
        <v>100</v>
      </c>
    </row>
    <row r="508" spans="1:5" ht="16.5">
      <c r="A508" s="18" t="s">
        <v>6</v>
      </c>
      <c r="B508" s="16" t="s">
        <v>7</v>
      </c>
      <c r="C508" s="92">
        <f>SUM(C510:C512,C517:C520)</f>
        <v>100227</v>
      </c>
      <c r="D508" s="92">
        <f>SUM(D510:D512,D517:D520)</f>
        <v>100066.25</v>
      </c>
      <c r="E508" s="137">
        <f>D508/C508*100</f>
        <v>99.83961407604737</v>
      </c>
    </row>
    <row r="509" spans="1:5" ht="16.5">
      <c r="A509" s="51" t="s">
        <v>118</v>
      </c>
      <c r="B509" s="12"/>
      <c r="C509" s="27"/>
      <c r="D509" s="27"/>
      <c r="E509" s="30"/>
    </row>
    <row r="510" spans="1:5" ht="49.5">
      <c r="A510" s="9" t="s">
        <v>119</v>
      </c>
      <c r="B510" s="12" t="s">
        <v>8</v>
      </c>
      <c r="C510" s="88">
        <v>15000</v>
      </c>
      <c r="D510" s="88">
        <v>15000</v>
      </c>
      <c r="E510" s="121">
        <f>D510/C510*100</f>
        <v>100</v>
      </c>
    </row>
    <row r="511" spans="1:5" ht="49.5">
      <c r="A511" s="53" t="s">
        <v>119</v>
      </c>
      <c r="B511" s="48" t="s">
        <v>328</v>
      </c>
      <c r="C511" s="97">
        <v>30000</v>
      </c>
      <c r="D511" s="97">
        <v>30000</v>
      </c>
      <c r="E511" s="144">
        <f>D511/C511*100</f>
        <v>100</v>
      </c>
    </row>
    <row r="512" spans="1:5" ht="33">
      <c r="A512" s="82" t="s">
        <v>119</v>
      </c>
      <c r="B512" s="83" t="s">
        <v>9</v>
      </c>
      <c r="C512" s="104">
        <f>SUM(C514:C516)</f>
        <v>35091</v>
      </c>
      <c r="D512" s="104">
        <f>SUM(D514:D516)</f>
        <v>34931.99</v>
      </c>
      <c r="E512" s="120">
        <f>D512/C512*100</f>
        <v>99.54686386822831</v>
      </c>
    </row>
    <row r="513" spans="1:5" ht="16.5">
      <c r="A513" s="9"/>
      <c r="B513" s="12" t="s">
        <v>125</v>
      </c>
      <c r="C513" s="103" t="s">
        <v>125</v>
      </c>
      <c r="D513" s="103" t="s">
        <v>125</v>
      </c>
      <c r="E513" s="34"/>
    </row>
    <row r="514" spans="1:5" ht="68.25" customHeight="1">
      <c r="A514" s="9"/>
      <c r="B514" s="12" t="s">
        <v>12</v>
      </c>
      <c r="C514" s="88">
        <v>24170</v>
      </c>
      <c r="D514" s="88">
        <v>24013.41</v>
      </c>
      <c r="E514" s="121">
        <f>D514/C514*100</f>
        <v>99.35213074058751</v>
      </c>
    </row>
    <row r="515" spans="1:5" ht="33">
      <c r="A515" s="9"/>
      <c r="B515" s="12" t="s">
        <v>11</v>
      </c>
      <c r="C515" s="88">
        <v>3335</v>
      </c>
      <c r="D515" s="88">
        <v>3335</v>
      </c>
      <c r="E515" s="121">
        <f aca="true" t="shared" si="15" ref="E515:E521">D515/C515*100</f>
        <v>100</v>
      </c>
    </row>
    <row r="516" spans="1:5" ht="66">
      <c r="A516" s="9"/>
      <c r="B516" s="12" t="s">
        <v>498</v>
      </c>
      <c r="C516" s="88">
        <v>7586</v>
      </c>
      <c r="D516" s="88">
        <v>7583.58</v>
      </c>
      <c r="E516" s="121">
        <f t="shared" si="15"/>
        <v>99.96809912997627</v>
      </c>
    </row>
    <row r="517" spans="1:5" ht="33">
      <c r="A517" s="9" t="s">
        <v>119</v>
      </c>
      <c r="B517" s="12" t="s">
        <v>308</v>
      </c>
      <c r="C517" s="88">
        <v>1140</v>
      </c>
      <c r="D517" s="88">
        <v>1140</v>
      </c>
      <c r="E517" s="121">
        <f t="shared" si="15"/>
        <v>100</v>
      </c>
    </row>
    <row r="518" spans="1:5" ht="33">
      <c r="A518" s="9"/>
      <c r="B518" s="12" t="s">
        <v>10</v>
      </c>
      <c r="C518" s="88">
        <v>3050</v>
      </c>
      <c r="D518" s="88">
        <v>3050</v>
      </c>
      <c r="E518" s="121">
        <f t="shared" si="15"/>
        <v>100</v>
      </c>
    </row>
    <row r="519" spans="1:5" ht="33">
      <c r="A519" s="9"/>
      <c r="B519" s="12" t="s">
        <v>13</v>
      </c>
      <c r="C519" s="88">
        <v>14128</v>
      </c>
      <c r="D519" s="88">
        <v>14127.6</v>
      </c>
      <c r="E519" s="121">
        <f t="shared" si="15"/>
        <v>99.99716874292186</v>
      </c>
    </row>
    <row r="520" spans="1:5" ht="15.75" customHeight="1">
      <c r="A520" s="9" t="s">
        <v>119</v>
      </c>
      <c r="B520" s="12" t="s">
        <v>465</v>
      </c>
      <c r="C520" s="88">
        <v>1818</v>
      </c>
      <c r="D520" s="88">
        <v>1816.66</v>
      </c>
      <c r="E520" s="121">
        <f t="shared" si="15"/>
        <v>99.92629262926293</v>
      </c>
    </row>
    <row r="521" spans="1:5" ht="16.5">
      <c r="A521" s="18" t="s">
        <v>329</v>
      </c>
      <c r="B521" s="16" t="s">
        <v>330</v>
      </c>
      <c r="C521" s="92">
        <f>SUM(C523:C524)</f>
        <v>43000</v>
      </c>
      <c r="D521" s="92">
        <f>SUM(D523:D524)</f>
        <v>40457.74</v>
      </c>
      <c r="E521" s="137">
        <f t="shared" si="15"/>
        <v>94.08776744186046</v>
      </c>
    </row>
    <row r="522" spans="1:5" ht="16.5">
      <c r="A522" s="51" t="s">
        <v>118</v>
      </c>
      <c r="B522" s="12"/>
      <c r="C522" s="88"/>
      <c r="D522" s="88"/>
      <c r="E522" s="30"/>
    </row>
    <row r="523" spans="1:5" ht="49.5">
      <c r="A523" s="9" t="s">
        <v>119</v>
      </c>
      <c r="B523" s="12" t="s">
        <v>14</v>
      </c>
      <c r="C523" s="88">
        <v>28000</v>
      </c>
      <c r="D523" s="88">
        <v>27989.26</v>
      </c>
      <c r="E523" s="121">
        <f>D523/C523*100</f>
        <v>99.96164285714285</v>
      </c>
    </row>
    <row r="524" spans="1:5" ht="33">
      <c r="A524" s="9" t="s">
        <v>119</v>
      </c>
      <c r="B524" s="12" t="s">
        <v>15</v>
      </c>
      <c r="C524" s="88">
        <v>15000</v>
      </c>
      <c r="D524" s="88">
        <v>12468.48</v>
      </c>
      <c r="E524" s="121">
        <f>D524/C524*100</f>
        <v>83.1232</v>
      </c>
    </row>
    <row r="525" spans="1:5" ht="16.5">
      <c r="A525" s="18" t="s">
        <v>331</v>
      </c>
      <c r="B525" s="16" t="s">
        <v>332</v>
      </c>
      <c r="C525" s="92">
        <f>SUM(C527:C540)</f>
        <v>426931</v>
      </c>
      <c r="D525" s="92">
        <f>SUM(D527:D540)</f>
        <v>342508.78</v>
      </c>
      <c r="E525" s="137">
        <f t="shared" si="14"/>
        <v>80.22579292672587</v>
      </c>
    </row>
    <row r="526" spans="1:5" ht="16.5">
      <c r="A526" s="51" t="s">
        <v>118</v>
      </c>
      <c r="B526" s="12"/>
      <c r="C526" s="88"/>
      <c r="D526" s="88"/>
      <c r="E526" s="30"/>
    </row>
    <row r="527" spans="1:5" ht="16.5">
      <c r="A527" s="9" t="s">
        <v>119</v>
      </c>
      <c r="B527" s="12" t="s">
        <v>309</v>
      </c>
      <c r="C527" s="88">
        <v>3317</v>
      </c>
      <c r="D527" s="88">
        <v>3316.8</v>
      </c>
      <c r="E527" s="121">
        <f t="shared" si="14"/>
        <v>99.99397045523064</v>
      </c>
    </row>
    <row r="528" spans="1:5" ht="16.5">
      <c r="A528" s="9" t="s">
        <v>119</v>
      </c>
      <c r="B528" s="12" t="s">
        <v>243</v>
      </c>
      <c r="C528" s="88">
        <v>234992</v>
      </c>
      <c r="D528" s="88">
        <v>232871.84</v>
      </c>
      <c r="E528" s="121">
        <f t="shared" si="14"/>
        <v>99.09777354122693</v>
      </c>
    </row>
    <row r="529" spans="1:5" ht="16.5">
      <c r="A529" s="9" t="s">
        <v>119</v>
      </c>
      <c r="B529" s="12" t="s">
        <v>336</v>
      </c>
      <c r="C529" s="88">
        <v>51511</v>
      </c>
      <c r="D529" s="88">
        <v>51214</v>
      </c>
      <c r="E529" s="121">
        <f t="shared" si="14"/>
        <v>99.42342412300286</v>
      </c>
    </row>
    <row r="530" spans="1:5" ht="16.5">
      <c r="A530" s="9" t="s">
        <v>119</v>
      </c>
      <c r="B530" s="12" t="s">
        <v>310</v>
      </c>
      <c r="C530" s="88">
        <v>11</v>
      </c>
      <c r="D530" s="88">
        <v>0</v>
      </c>
      <c r="E530" s="121">
        <f t="shared" si="14"/>
        <v>0</v>
      </c>
    </row>
    <row r="531" spans="1:5" ht="33">
      <c r="A531" s="9" t="s">
        <v>119</v>
      </c>
      <c r="B531" s="12" t="s">
        <v>18</v>
      </c>
      <c r="C531" s="88">
        <v>8500</v>
      </c>
      <c r="D531" s="88">
        <v>8491.66</v>
      </c>
      <c r="E531" s="121">
        <f t="shared" si="14"/>
        <v>99.90188235294117</v>
      </c>
    </row>
    <row r="532" spans="1:5" ht="49.5">
      <c r="A532" s="9" t="s">
        <v>119</v>
      </c>
      <c r="B532" s="12" t="s">
        <v>499</v>
      </c>
      <c r="C532" s="88">
        <v>3932</v>
      </c>
      <c r="D532" s="88">
        <v>1898.26</v>
      </c>
      <c r="E532" s="121">
        <f t="shared" si="14"/>
        <v>48.277212614445574</v>
      </c>
    </row>
    <row r="533" spans="1:5" ht="49.5">
      <c r="A533" s="9" t="s">
        <v>119</v>
      </c>
      <c r="B533" s="12" t="s">
        <v>500</v>
      </c>
      <c r="C533" s="88">
        <v>5243</v>
      </c>
      <c r="D533" s="88">
        <v>5242.07</v>
      </c>
      <c r="E533" s="121">
        <f t="shared" si="14"/>
        <v>99.98226206370398</v>
      </c>
    </row>
    <row r="534" spans="1:5" ht="53.25" customHeight="1">
      <c r="A534" s="9" t="s">
        <v>119</v>
      </c>
      <c r="B534" s="12" t="s">
        <v>501</v>
      </c>
      <c r="C534" s="88">
        <v>7182</v>
      </c>
      <c r="D534" s="88">
        <v>7181.46</v>
      </c>
      <c r="E534" s="121">
        <f t="shared" si="14"/>
        <v>99.99248120300751</v>
      </c>
    </row>
    <row r="535" spans="1:5" ht="51.75" customHeight="1">
      <c r="A535" s="53" t="s">
        <v>119</v>
      </c>
      <c r="B535" s="48" t="s">
        <v>17</v>
      </c>
      <c r="C535" s="97">
        <v>10000</v>
      </c>
      <c r="D535" s="97">
        <v>9605.38</v>
      </c>
      <c r="E535" s="144">
        <f t="shared" si="14"/>
        <v>96.0538</v>
      </c>
    </row>
    <row r="536" spans="1:6" ht="49.5">
      <c r="A536" s="82" t="s">
        <v>119</v>
      </c>
      <c r="B536" s="83" t="s">
        <v>19</v>
      </c>
      <c r="C536" s="104">
        <v>10000</v>
      </c>
      <c r="D536" s="104">
        <v>8124.4</v>
      </c>
      <c r="E536" s="120">
        <f>D536/C536*100</f>
        <v>81.244</v>
      </c>
      <c r="F536" s="164"/>
    </row>
    <row r="537" spans="1:6" ht="49.5">
      <c r="A537" s="9" t="s">
        <v>119</v>
      </c>
      <c r="B537" s="12" t="s">
        <v>20</v>
      </c>
      <c r="C537" s="88">
        <v>4743</v>
      </c>
      <c r="D537" s="88">
        <v>4742.48</v>
      </c>
      <c r="E537" s="121">
        <f>D537/C537*100</f>
        <v>99.98903647480498</v>
      </c>
      <c r="F537" s="164"/>
    </row>
    <row r="538" spans="1:6" ht="49.5">
      <c r="A538" s="9" t="s">
        <v>119</v>
      </c>
      <c r="B538" s="12" t="s">
        <v>16</v>
      </c>
      <c r="C538" s="88">
        <v>7500</v>
      </c>
      <c r="D538" s="88">
        <v>7344.59</v>
      </c>
      <c r="E538" s="121">
        <f t="shared" si="14"/>
        <v>97.92786666666666</v>
      </c>
      <c r="F538" s="164"/>
    </row>
    <row r="539" spans="1:6" ht="33">
      <c r="A539" s="9" t="s">
        <v>119</v>
      </c>
      <c r="B539" s="12" t="s">
        <v>21</v>
      </c>
      <c r="C539" s="88">
        <v>60000</v>
      </c>
      <c r="D539" s="88">
        <v>658.8</v>
      </c>
      <c r="E539" s="121">
        <f t="shared" si="14"/>
        <v>1.0979999999999999</v>
      </c>
      <c r="F539" s="164"/>
    </row>
    <row r="540" spans="1:6" ht="33">
      <c r="A540" s="9" t="s">
        <v>119</v>
      </c>
      <c r="B540" s="12" t="s">
        <v>22</v>
      </c>
      <c r="C540" s="88">
        <v>20000</v>
      </c>
      <c r="D540" s="88">
        <v>1817.04</v>
      </c>
      <c r="E540" s="121">
        <f t="shared" si="14"/>
        <v>9.0852</v>
      </c>
      <c r="F540" s="164"/>
    </row>
    <row r="541" spans="1:5" ht="16.5">
      <c r="A541" s="18" t="s">
        <v>333</v>
      </c>
      <c r="B541" s="16" t="s">
        <v>137</v>
      </c>
      <c r="C541" s="92">
        <f>C543+C554+C555+C560+C565+C572+C573+C574+C577+C582+C587+C588+C592+C596+C597+C598+C599</f>
        <v>3087649</v>
      </c>
      <c r="D541" s="92">
        <f>D543+D554+D555+D560+D565+D572+D573+D574+D577+D582+D587+D588+D592+D596+D597+D598+D599</f>
        <v>978701.61</v>
      </c>
      <c r="E541" s="148">
        <f t="shared" si="14"/>
        <v>31.697307887003994</v>
      </c>
    </row>
    <row r="542" spans="1:5" ht="16.5">
      <c r="A542" s="51" t="s">
        <v>118</v>
      </c>
      <c r="B542" s="12"/>
      <c r="C542" s="88"/>
      <c r="D542" s="88"/>
      <c r="E542" s="30"/>
    </row>
    <row r="543" spans="1:5" ht="16.5">
      <c r="A543" s="9" t="s">
        <v>119</v>
      </c>
      <c r="B543" s="12" t="s">
        <v>104</v>
      </c>
      <c r="C543" s="92">
        <f>SUM(C545:C553)</f>
        <v>102756</v>
      </c>
      <c r="D543" s="92">
        <f>SUM(D545:D553)</f>
        <v>98896.03</v>
      </c>
      <c r="E543" s="137">
        <f t="shared" si="14"/>
        <v>96.2435575538168</v>
      </c>
    </row>
    <row r="544" spans="1:5" ht="16.5">
      <c r="A544" s="9"/>
      <c r="B544" s="12" t="s">
        <v>125</v>
      </c>
      <c r="C544" s="88"/>
      <c r="D544" s="88"/>
      <c r="E544" s="30"/>
    </row>
    <row r="545" spans="1:5" ht="49.5">
      <c r="A545" s="9"/>
      <c r="B545" s="12" t="s">
        <v>312</v>
      </c>
      <c r="C545" s="88">
        <v>700</v>
      </c>
      <c r="D545" s="88">
        <v>700</v>
      </c>
      <c r="E545" s="121">
        <f t="shared" si="14"/>
        <v>100</v>
      </c>
    </row>
    <row r="546" spans="1:5" ht="33">
      <c r="A546" s="9"/>
      <c r="B546" s="12" t="s">
        <v>400</v>
      </c>
      <c r="C546" s="88">
        <v>15174</v>
      </c>
      <c r="D546" s="88">
        <v>15173.72</v>
      </c>
      <c r="E546" s="121">
        <f t="shared" si="14"/>
        <v>99.99815473836826</v>
      </c>
    </row>
    <row r="547" spans="1:5" ht="18.75" customHeight="1">
      <c r="A547" s="9"/>
      <c r="B547" s="12" t="s">
        <v>25</v>
      </c>
      <c r="C547" s="88">
        <v>4834</v>
      </c>
      <c r="D547" s="88">
        <v>4674.44</v>
      </c>
      <c r="E547" s="121">
        <f>D547/C547*100</f>
        <v>96.69921390153081</v>
      </c>
    </row>
    <row r="548" spans="1:5" ht="52.5" customHeight="1">
      <c r="A548" s="9"/>
      <c r="B548" s="12" t="s">
        <v>502</v>
      </c>
      <c r="C548" s="88">
        <v>18200</v>
      </c>
      <c r="D548" s="88">
        <v>16978.93</v>
      </c>
      <c r="E548" s="121">
        <f t="shared" si="14"/>
        <v>93.29082417582418</v>
      </c>
    </row>
    <row r="549" spans="1:5" ht="16.5">
      <c r="A549" s="9"/>
      <c r="B549" s="12" t="s">
        <v>311</v>
      </c>
      <c r="C549" s="88">
        <v>21400</v>
      </c>
      <c r="D549" s="88">
        <v>21368.42</v>
      </c>
      <c r="E549" s="121">
        <f t="shared" si="14"/>
        <v>99.85242990654206</v>
      </c>
    </row>
    <row r="550" spans="1:5" ht="49.5">
      <c r="A550" s="9"/>
      <c r="B550" s="12" t="s">
        <v>24</v>
      </c>
      <c r="C550" s="88">
        <v>13161</v>
      </c>
      <c r="D550" s="88">
        <v>13161</v>
      </c>
      <c r="E550" s="121">
        <f t="shared" si="14"/>
        <v>100</v>
      </c>
    </row>
    <row r="551" spans="1:5" ht="16.5">
      <c r="A551" s="9"/>
      <c r="B551" s="12" t="s">
        <v>23</v>
      </c>
      <c r="C551" s="88">
        <v>2251</v>
      </c>
      <c r="D551" s="88">
        <v>2197.41</v>
      </c>
      <c r="E551" s="121">
        <f t="shared" si="14"/>
        <v>97.61928031985784</v>
      </c>
    </row>
    <row r="552" spans="1:5" ht="51.75" customHeight="1">
      <c r="A552" s="9"/>
      <c r="B552" s="12" t="s">
        <v>27</v>
      </c>
      <c r="C552" s="88">
        <v>26100</v>
      </c>
      <c r="D552" s="88">
        <v>23706.11</v>
      </c>
      <c r="E552" s="121">
        <f t="shared" si="14"/>
        <v>90.82800766283525</v>
      </c>
    </row>
    <row r="553" spans="1:5" ht="16.5">
      <c r="A553" s="9"/>
      <c r="B553" s="12" t="s">
        <v>26</v>
      </c>
      <c r="C553" s="88">
        <v>936</v>
      </c>
      <c r="D553" s="88">
        <v>936</v>
      </c>
      <c r="E553" s="121">
        <f t="shared" si="14"/>
        <v>100</v>
      </c>
    </row>
    <row r="554" spans="1:5" ht="66">
      <c r="A554" s="9" t="s">
        <v>119</v>
      </c>
      <c r="B554" s="12" t="s">
        <v>399</v>
      </c>
      <c r="C554" s="92">
        <v>19578</v>
      </c>
      <c r="D554" s="92">
        <v>19578</v>
      </c>
      <c r="E554" s="137">
        <f t="shared" si="14"/>
        <v>100</v>
      </c>
    </row>
    <row r="555" spans="1:5" ht="66.75" customHeight="1">
      <c r="A555" s="9" t="s">
        <v>119</v>
      </c>
      <c r="B555" s="71" t="s">
        <v>71</v>
      </c>
      <c r="C555" s="92">
        <f>SUM(C557:C559)</f>
        <v>267726</v>
      </c>
      <c r="D555" s="92">
        <f>SUM(D557:D559)</f>
        <v>192569.88</v>
      </c>
      <c r="E555" s="137">
        <f t="shared" si="14"/>
        <v>71.92797113466753</v>
      </c>
    </row>
    <row r="556" spans="1:5" ht="16.5">
      <c r="A556" s="9"/>
      <c r="B556" s="71" t="s">
        <v>125</v>
      </c>
      <c r="C556" s="92"/>
      <c r="D556" s="92"/>
      <c r="E556" s="30"/>
    </row>
    <row r="557" spans="1:5" ht="16.5">
      <c r="A557" s="9"/>
      <c r="B557" s="71" t="s">
        <v>467</v>
      </c>
      <c r="C557" s="88">
        <v>38726</v>
      </c>
      <c r="D557" s="88">
        <v>28170</v>
      </c>
      <c r="E557" s="143">
        <f t="shared" si="14"/>
        <v>72.74182719619894</v>
      </c>
    </row>
    <row r="558" spans="1:5" ht="49.5">
      <c r="A558" s="53"/>
      <c r="B558" s="48" t="s">
        <v>80</v>
      </c>
      <c r="C558" s="97">
        <v>228629</v>
      </c>
      <c r="D558" s="97">
        <v>164029</v>
      </c>
      <c r="E558" s="144">
        <f t="shared" si="14"/>
        <v>71.74461682463729</v>
      </c>
    </row>
    <row r="559" spans="1:5" ht="66">
      <c r="A559" s="82"/>
      <c r="B559" s="83" t="s">
        <v>313</v>
      </c>
      <c r="C559" s="104">
        <v>371</v>
      </c>
      <c r="D559" s="104">
        <v>370.88</v>
      </c>
      <c r="E559" s="120">
        <f t="shared" si="14"/>
        <v>99.96765498652292</v>
      </c>
    </row>
    <row r="560" spans="1:5" ht="16.5">
      <c r="A560" s="9" t="s">
        <v>119</v>
      </c>
      <c r="B560" s="12" t="s">
        <v>105</v>
      </c>
      <c r="C560" s="92">
        <f>SUM(C562:C564)</f>
        <v>7682</v>
      </c>
      <c r="D560" s="92">
        <f>SUM(D562:D564)</f>
        <v>7376.06</v>
      </c>
      <c r="E560" s="137">
        <f t="shared" si="14"/>
        <v>96.01744337412133</v>
      </c>
    </row>
    <row r="561" spans="1:5" ht="16.5">
      <c r="A561" s="9"/>
      <c r="B561" s="12" t="s">
        <v>125</v>
      </c>
      <c r="C561" s="88"/>
      <c r="D561" s="88"/>
      <c r="E561" s="30"/>
    </row>
    <row r="562" spans="1:5" ht="66">
      <c r="A562" s="9"/>
      <c r="B562" s="12" t="s">
        <v>222</v>
      </c>
      <c r="C562" s="88">
        <v>1200</v>
      </c>
      <c r="D562" s="88">
        <v>1200</v>
      </c>
      <c r="E562" s="121">
        <f t="shared" si="14"/>
        <v>100</v>
      </c>
    </row>
    <row r="563" spans="1:5" ht="36" customHeight="1">
      <c r="A563" s="9"/>
      <c r="B563" s="118" t="s">
        <v>314</v>
      </c>
      <c r="C563" s="88">
        <v>6307</v>
      </c>
      <c r="D563" s="88">
        <v>6005.46</v>
      </c>
      <c r="E563" s="121">
        <f t="shared" si="14"/>
        <v>95.21896305692088</v>
      </c>
    </row>
    <row r="564" spans="1:5" ht="99">
      <c r="A564" s="9"/>
      <c r="B564" s="12" t="s">
        <v>315</v>
      </c>
      <c r="C564" s="88">
        <v>175</v>
      </c>
      <c r="D564" s="88">
        <v>170.6</v>
      </c>
      <c r="E564" s="121">
        <f t="shared" si="14"/>
        <v>97.48571428571428</v>
      </c>
    </row>
    <row r="565" spans="1:5" ht="16.5">
      <c r="A565" s="9" t="s">
        <v>119</v>
      </c>
      <c r="B565" s="12" t="s">
        <v>81</v>
      </c>
      <c r="C565" s="92">
        <f>SUM(C567:C571)</f>
        <v>64000</v>
      </c>
      <c r="D565" s="92">
        <f>SUM(D567:D571)</f>
        <v>61354.619999999995</v>
      </c>
      <c r="E565" s="137">
        <f t="shared" si="14"/>
        <v>95.86659374999999</v>
      </c>
    </row>
    <row r="566" spans="1:5" ht="16.5">
      <c r="A566" s="9"/>
      <c r="B566" s="12" t="s">
        <v>125</v>
      </c>
      <c r="C566" s="88"/>
      <c r="D566" s="88"/>
      <c r="E566" s="33"/>
    </row>
    <row r="567" spans="1:5" ht="66">
      <c r="A567" s="9"/>
      <c r="B567" s="12" t="s">
        <v>223</v>
      </c>
      <c r="C567" s="88">
        <v>7001</v>
      </c>
      <c r="D567" s="88">
        <v>7000.74</v>
      </c>
      <c r="E567" s="121">
        <f t="shared" si="14"/>
        <v>99.99628624482216</v>
      </c>
    </row>
    <row r="568" spans="1:5" ht="16.5">
      <c r="A568" s="9"/>
      <c r="B568" s="12" t="s">
        <v>106</v>
      </c>
      <c r="C568" s="88">
        <v>5644</v>
      </c>
      <c r="D568" s="88">
        <v>4710.04</v>
      </c>
      <c r="E568" s="121">
        <f t="shared" si="14"/>
        <v>83.45216158752658</v>
      </c>
    </row>
    <row r="569" spans="1:5" ht="32.25" customHeight="1">
      <c r="A569" s="9"/>
      <c r="B569" s="12" t="s">
        <v>85</v>
      </c>
      <c r="C569" s="88">
        <v>1690</v>
      </c>
      <c r="D569" s="88">
        <v>0</v>
      </c>
      <c r="E569" s="121">
        <f t="shared" si="14"/>
        <v>0</v>
      </c>
    </row>
    <row r="570" spans="1:5" ht="16.5">
      <c r="A570" s="9"/>
      <c r="B570" s="12" t="s">
        <v>107</v>
      </c>
      <c r="C570" s="88">
        <v>10800</v>
      </c>
      <c r="D570" s="88">
        <v>10800</v>
      </c>
      <c r="E570" s="121">
        <f t="shared" si="14"/>
        <v>100</v>
      </c>
    </row>
    <row r="571" spans="1:5" ht="16.5">
      <c r="A571" s="9"/>
      <c r="B571" s="12" t="s">
        <v>468</v>
      </c>
      <c r="C571" s="88">
        <v>38865</v>
      </c>
      <c r="D571" s="88">
        <v>38843.84</v>
      </c>
      <c r="E571" s="121">
        <f t="shared" si="14"/>
        <v>99.94555512672069</v>
      </c>
    </row>
    <row r="572" spans="1:5" ht="16.5">
      <c r="A572" s="9" t="s">
        <v>119</v>
      </c>
      <c r="B572" s="12" t="s">
        <v>318</v>
      </c>
      <c r="C572" s="127">
        <v>27245</v>
      </c>
      <c r="D572" s="127">
        <v>26840</v>
      </c>
      <c r="E572" s="156">
        <f t="shared" si="14"/>
        <v>98.51348871352542</v>
      </c>
    </row>
    <row r="573" spans="1:5" ht="33">
      <c r="A573" s="9" t="s">
        <v>119</v>
      </c>
      <c r="B573" s="12" t="s">
        <v>319</v>
      </c>
      <c r="C573" s="127">
        <v>9935</v>
      </c>
      <c r="D573" s="127">
        <v>9740</v>
      </c>
      <c r="E573" s="156">
        <f t="shared" si="14"/>
        <v>98.0372420734776</v>
      </c>
    </row>
    <row r="574" spans="1:5" ht="16.5">
      <c r="A574" s="9" t="s">
        <v>119</v>
      </c>
      <c r="B574" s="12" t="s">
        <v>224</v>
      </c>
      <c r="C574" s="92">
        <f>C576</f>
        <v>5000</v>
      </c>
      <c r="D574" s="92">
        <f>D576</f>
        <v>4823</v>
      </c>
      <c r="E574" s="137">
        <f t="shared" si="14"/>
        <v>96.46000000000001</v>
      </c>
    </row>
    <row r="575" spans="1:5" ht="16.5">
      <c r="A575" s="9"/>
      <c r="B575" s="12" t="s">
        <v>125</v>
      </c>
      <c r="C575" s="88"/>
      <c r="D575" s="88"/>
      <c r="E575" s="30"/>
    </row>
    <row r="576" spans="1:5" ht="48" customHeight="1">
      <c r="A576" s="9"/>
      <c r="B576" s="12" t="s">
        <v>337</v>
      </c>
      <c r="C576" s="88">
        <v>5000</v>
      </c>
      <c r="D576" s="88">
        <v>4823</v>
      </c>
      <c r="E576" s="121">
        <f aca="true" t="shared" si="16" ref="E576:E603">D576/C576*100</f>
        <v>96.46000000000001</v>
      </c>
    </row>
    <row r="577" spans="1:5" ht="18.75" customHeight="1">
      <c r="A577" s="9" t="s">
        <v>119</v>
      </c>
      <c r="B577" s="12" t="s">
        <v>225</v>
      </c>
      <c r="C577" s="92">
        <f>SUM(C579:C581)</f>
        <v>13721</v>
      </c>
      <c r="D577" s="92">
        <f>SUM(D580:D581)</f>
        <v>9720.5</v>
      </c>
      <c r="E577" s="137">
        <f t="shared" si="16"/>
        <v>70.84396181036368</v>
      </c>
    </row>
    <row r="578" spans="1:5" ht="16.5">
      <c r="A578" s="9"/>
      <c r="B578" s="12" t="s">
        <v>125</v>
      </c>
      <c r="C578" s="12" t="s">
        <v>125</v>
      </c>
      <c r="D578" s="12" t="s">
        <v>125</v>
      </c>
      <c r="E578" s="30"/>
    </row>
    <row r="579" spans="1:5" ht="15.75" customHeight="1">
      <c r="A579" s="9"/>
      <c r="B579" s="12" t="s">
        <v>28</v>
      </c>
      <c r="C579" s="88">
        <v>4000</v>
      </c>
      <c r="D579" s="88">
        <v>0</v>
      </c>
      <c r="E579" s="30"/>
    </row>
    <row r="580" spans="1:5" ht="49.5">
      <c r="A580" s="9"/>
      <c r="B580" s="12" t="s">
        <v>227</v>
      </c>
      <c r="C580" s="88">
        <v>9083</v>
      </c>
      <c r="D580" s="88">
        <v>9082.5</v>
      </c>
      <c r="E580" s="121">
        <f t="shared" si="16"/>
        <v>99.99449521083342</v>
      </c>
    </row>
    <row r="581" spans="1:5" ht="33">
      <c r="A581" s="53"/>
      <c r="B581" s="48" t="s">
        <v>29</v>
      </c>
      <c r="C581" s="97">
        <v>638</v>
      </c>
      <c r="D581" s="97">
        <v>638</v>
      </c>
      <c r="E581" s="144">
        <f t="shared" si="16"/>
        <v>100</v>
      </c>
    </row>
    <row r="582" spans="1:5" ht="33">
      <c r="A582" s="82" t="s">
        <v>119</v>
      </c>
      <c r="B582" s="83" t="s">
        <v>226</v>
      </c>
      <c r="C582" s="165">
        <f>SUM(C584:C586)</f>
        <v>12500</v>
      </c>
      <c r="D582" s="165">
        <f>SUM(D584:D586)</f>
        <v>9634.189999999999</v>
      </c>
      <c r="E582" s="155">
        <f t="shared" si="16"/>
        <v>77.07351999999999</v>
      </c>
    </row>
    <row r="583" spans="1:5" ht="16.5">
      <c r="A583" s="9"/>
      <c r="B583" s="12" t="s">
        <v>125</v>
      </c>
      <c r="C583" s="88"/>
      <c r="D583" s="88"/>
      <c r="E583" s="43"/>
    </row>
    <row r="584" spans="1:5" ht="36.75" customHeight="1">
      <c r="A584" s="9"/>
      <c r="B584" s="12" t="s">
        <v>322</v>
      </c>
      <c r="C584" s="88">
        <v>7505</v>
      </c>
      <c r="D584" s="88">
        <v>7504.65</v>
      </c>
      <c r="E584" s="121">
        <f t="shared" si="16"/>
        <v>99.99533644237175</v>
      </c>
    </row>
    <row r="585" spans="1:5" ht="16.5">
      <c r="A585" s="9"/>
      <c r="B585" s="12" t="s">
        <v>317</v>
      </c>
      <c r="C585" s="88">
        <v>1995</v>
      </c>
      <c r="D585" s="88">
        <v>102.61</v>
      </c>
      <c r="E585" s="121">
        <f t="shared" si="16"/>
        <v>5.143358395989975</v>
      </c>
    </row>
    <row r="586" spans="1:5" ht="66">
      <c r="A586" s="9"/>
      <c r="B586" s="12" t="s">
        <v>323</v>
      </c>
      <c r="C586" s="88">
        <v>3000</v>
      </c>
      <c r="D586" s="88">
        <v>2026.93</v>
      </c>
      <c r="E586" s="121">
        <f t="shared" si="16"/>
        <v>67.56433333333334</v>
      </c>
    </row>
    <row r="587" spans="1:5" ht="66">
      <c r="A587" s="9" t="s">
        <v>119</v>
      </c>
      <c r="B587" s="12" t="s">
        <v>321</v>
      </c>
      <c r="C587" s="92">
        <v>36000</v>
      </c>
      <c r="D587" s="92">
        <v>32757</v>
      </c>
      <c r="E587" s="148">
        <f t="shared" si="16"/>
        <v>90.99166666666667</v>
      </c>
    </row>
    <row r="588" spans="1:5" ht="49.5">
      <c r="A588" s="9" t="s">
        <v>119</v>
      </c>
      <c r="B588" s="12" t="s">
        <v>320</v>
      </c>
      <c r="C588" s="92">
        <f>SUM(C590:C591)</f>
        <v>896011</v>
      </c>
      <c r="D588" s="92">
        <f>SUM(D590:D591)</f>
        <v>36929.08</v>
      </c>
      <c r="E588" s="148">
        <f t="shared" si="16"/>
        <v>4.121498508388848</v>
      </c>
    </row>
    <row r="589" spans="1:5" ht="16.5">
      <c r="A589" s="9"/>
      <c r="B589" s="12" t="s">
        <v>125</v>
      </c>
      <c r="C589" s="103" t="s">
        <v>125</v>
      </c>
      <c r="D589" s="103" t="s">
        <v>125</v>
      </c>
      <c r="E589" s="33"/>
    </row>
    <row r="590" spans="1:5" ht="33">
      <c r="A590" s="9"/>
      <c r="B590" s="12" t="s">
        <v>30</v>
      </c>
      <c r="C590" s="119">
        <v>846679</v>
      </c>
      <c r="D590" s="119">
        <v>13246.56</v>
      </c>
      <c r="E590" s="151">
        <f t="shared" si="16"/>
        <v>1.5645315402885864</v>
      </c>
    </row>
    <row r="591" spans="1:5" ht="16.5">
      <c r="A591" s="9"/>
      <c r="B591" s="12" t="s">
        <v>31</v>
      </c>
      <c r="C591" s="119">
        <v>49332</v>
      </c>
      <c r="D591" s="119">
        <v>23682.52</v>
      </c>
      <c r="E591" s="151">
        <f t="shared" si="16"/>
        <v>48.00640557852915</v>
      </c>
    </row>
    <row r="592" spans="1:5" ht="82.5">
      <c r="A592" s="9" t="s">
        <v>119</v>
      </c>
      <c r="B592" s="125" t="s">
        <v>316</v>
      </c>
      <c r="C592" s="92">
        <f>SUM(C594:C595)</f>
        <v>1138990</v>
      </c>
      <c r="D592" s="92">
        <f>SUM(D594:D595)</f>
        <v>153012</v>
      </c>
      <c r="E592" s="137">
        <f t="shared" si="16"/>
        <v>13.434007322276752</v>
      </c>
    </row>
    <row r="593" spans="1:5" ht="16.5">
      <c r="A593" s="9"/>
      <c r="B593" s="125" t="s">
        <v>125</v>
      </c>
      <c r="C593" s="103" t="s">
        <v>125</v>
      </c>
      <c r="D593" s="103" t="s">
        <v>125</v>
      </c>
      <c r="E593" s="30"/>
    </row>
    <row r="594" spans="1:5" ht="33">
      <c r="A594" s="9"/>
      <c r="B594" s="125" t="s">
        <v>32</v>
      </c>
      <c r="C594" s="119">
        <v>709920</v>
      </c>
      <c r="D594" s="119">
        <v>0</v>
      </c>
      <c r="E594" s="143">
        <f t="shared" si="16"/>
        <v>0</v>
      </c>
    </row>
    <row r="595" spans="1:5" ht="16.5">
      <c r="A595" s="9"/>
      <c r="B595" s="12" t="s">
        <v>33</v>
      </c>
      <c r="C595" s="119">
        <v>429070</v>
      </c>
      <c r="D595" s="119">
        <v>153012</v>
      </c>
      <c r="E595" s="143">
        <f t="shared" si="16"/>
        <v>35.661314004707855</v>
      </c>
    </row>
    <row r="596" spans="1:5" ht="49.5">
      <c r="A596" s="9"/>
      <c r="B596" s="12" t="s">
        <v>516</v>
      </c>
      <c r="C596" s="127">
        <v>17080</v>
      </c>
      <c r="D596" s="127">
        <v>17080</v>
      </c>
      <c r="E596" s="156">
        <f t="shared" si="16"/>
        <v>100</v>
      </c>
    </row>
    <row r="597" spans="1:5" ht="49.5">
      <c r="A597" s="9"/>
      <c r="B597" s="12" t="s">
        <v>503</v>
      </c>
      <c r="C597" s="127">
        <v>155989</v>
      </c>
      <c r="D597" s="127">
        <v>24839.2</v>
      </c>
      <c r="E597" s="156">
        <f t="shared" si="16"/>
        <v>15.923686926642263</v>
      </c>
    </row>
    <row r="598" spans="1:5" ht="33">
      <c r="A598" s="9"/>
      <c r="B598" s="12" t="s">
        <v>517</v>
      </c>
      <c r="C598" s="127">
        <v>11500</v>
      </c>
      <c r="D598" s="127">
        <v>10338.45</v>
      </c>
      <c r="E598" s="156">
        <f t="shared" si="16"/>
        <v>89.89956521739131</v>
      </c>
    </row>
    <row r="599" spans="1:5" ht="49.5">
      <c r="A599" s="9"/>
      <c r="B599" s="12" t="s">
        <v>518</v>
      </c>
      <c r="C599" s="127">
        <f>SUM(C601:C602)</f>
        <v>301936</v>
      </c>
      <c r="D599" s="127">
        <f>SUM(D601:D602)</f>
        <v>263213.6</v>
      </c>
      <c r="E599" s="156">
        <f t="shared" si="16"/>
        <v>87.17529542684541</v>
      </c>
    </row>
    <row r="600" spans="1:5" ht="16.5">
      <c r="A600" s="9"/>
      <c r="B600" s="12" t="s">
        <v>125</v>
      </c>
      <c r="C600" s="12" t="s">
        <v>125</v>
      </c>
      <c r="D600" s="12" t="s">
        <v>125</v>
      </c>
      <c r="E600" s="126"/>
    </row>
    <row r="601" spans="1:5" ht="33">
      <c r="A601" s="9"/>
      <c r="B601" s="12" t="s">
        <v>519</v>
      </c>
      <c r="C601" s="119">
        <v>219586</v>
      </c>
      <c r="D601" s="119">
        <v>180865.77</v>
      </c>
      <c r="E601" s="156">
        <f t="shared" si="16"/>
        <v>82.36671281411382</v>
      </c>
    </row>
    <row r="602" spans="1:5" ht="16.5">
      <c r="A602" s="53"/>
      <c r="B602" s="48" t="s">
        <v>33</v>
      </c>
      <c r="C602" s="131">
        <v>82350</v>
      </c>
      <c r="D602" s="131">
        <v>82347.83</v>
      </c>
      <c r="E602" s="158">
        <f t="shared" si="16"/>
        <v>99.9973649058895</v>
      </c>
    </row>
    <row r="603" spans="1:5" ht="17.25" customHeight="1">
      <c r="A603" s="45"/>
      <c r="B603" s="22" t="s">
        <v>133</v>
      </c>
      <c r="C603" s="101">
        <f>C501+C504+C508+C521+C525+C541</f>
        <v>3889407</v>
      </c>
      <c r="D603" s="101">
        <f>D501+D504+D508+D521+D525+D541</f>
        <v>1693334.38</v>
      </c>
      <c r="E603" s="139">
        <f t="shared" si="16"/>
        <v>43.53708367368084</v>
      </c>
    </row>
    <row r="604" spans="1:5" ht="17.25" customHeight="1">
      <c r="A604" s="60"/>
      <c r="B604" s="159"/>
      <c r="C604" s="130"/>
      <c r="D604" s="130"/>
      <c r="E604" s="61"/>
    </row>
    <row r="605" spans="1:5" ht="134.25" customHeight="1">
      <c r="A605" s="129"/>
      <c r="B605" s="198" t="s">
        <v>283</v>
      </c>
      <c r="C605" s="199"/>
      <c r="D605" s="199"/>
      <c r="E605" s="199"/>
    </row>
    <row r="606" spans="1:5" ht="113.25" customHeight="1">
      <c r="A606" s="23"/>
      <c r="B606" s="192" t="s">
        <v>108</v>
      </c>
      <c r="C606" s="193"/>
      <c r="D606" s="193"/>
      <c r="E606" s="193"/>
    </row>
    <row r="607" spans="1:5" ht="16.5">
      <c r="A607" s="37"/>
      <c r="B607" s="15" t="s">
        <v>114</v>
      </c>
      <c r="C607" s="3" t="s">
        <v>103</v>
      </c>
      <c r="D607" s="3" t="s">
        <v>116</v>
      </c>
      <c r="E607" s="3" t="s">
        <v>117</v>
      </c>
    </row>
    <row r="608" spans="1:5" ht="16.5">
      <c r="A608" s="35" t="s">
        <v>334</v>
      </c>
      <c r="B608" s="16" t="s">
        <v>335</v>
      </c>
      <c r="C608" s="111">
        <f>SUM(C610:C613)</f>
        <v>225500</v>
      </c>
      <c r="D608" s="111">
        <f>SUM(D610:D613)</f>
        <v>225500</v>
      </c>
      <c r="E608" s="146">
        <f aca="true" t="shared" si="17" ref="E608:E620">D608/C608*100</f>
        <v>100</v>
      </c>
    </row>
    <row r="609" spans="1:5" ht="16.5">
      <c r="A609" s="51" t="s">
        <v>118</v>
      </c>
      <c r="B609" s="12"/>
      <c r="C609" s="90"/>
      <c r="D609" s="90"/>
      <c r="E609" s="30"/>
    </row>
    <row r="610" spans="1:5" ht="33">
      <c r="A610" s="9" t="s">
        <v>119</v>
      </c>
      <c r="B610" s="12" t="s">
        <v>504</v>
      </c>
      <c r="C610" s="89">
        <v>170000</v>
      </c>
      <c r="D610" s="89">
        <v>170000</v>
      </c>
      <c r="E610" s="121">
        <f t="shared" si="17"/>
        <v>100</v>
      </c>
    </row>
    <row r="611" spans="1:5" ht="16.5">
      <c r="A611" s="9" t="s">
        <v>119</v>
      </c>
      <c r="B611" s="12" t="s">
        <v>338</v>
      </c>
      <c r="C611" s="89">
        <v>25000</v>
      </c>
      <c r="D611" s="89">
        <v>25000</v>
      </c>
      <c r="E611" s="121">
        <f t="shared" si="17"/>
        <v>100</v>
      </c>
    </row>
    <row r="612" spans="1:5" ht="16.5">
      <c r="A612" s="9" t="s">
        <v>119</v>
      </c>
      <c r="B612" s="12" t="s">
        <v>446</v>
      </c>
      <c r="C612" s="89">
        <v>27000</v>
      </c>
      <c r="D612" s="89">
        <v>27000</v>
      </c>
      <c r="E612" s="121">
        <f t="shared" si="17"/>
        <v>100</v>
      </c>
    </row>
    <row r="613" spans="1:5" ht="33">
      <c r="A613" s="9" t="s">
        <v>119</v>
      </c>
      <c r="B613" s="12" t="s">
        <v>279</v>
      </c>
      <c r="C613" s="89">
        <v>3500</v>
      </c>
      <c r="D613" s="89">
        <v>3500</v>
      </c>
      <c r="E613" s="121">
        <f t="shared" si="17"/>
        <v>100</v>
      </c>
    </row>
    <row r="614" spans="1:5" ht="16.5">
      <c r="A614" s="18" t="s">
        <v>339</v>
      </c>
      <c r="B614" s="16" t="s">
        <v>340</v>
      </c>
      <c r="C614" s="96">
        <f>SUM(C616:C616)</f>
        <v>150000</v>
      </c>
      <c r="D614" s="96">
        <f>SUM(D616:D616)</f>
        <v>150000</v>
      </c>
      <c r="E614" s="137">
        <f t="shared" si="17"/>
        <v>100</v>
      </c>
    </row>
    <row r="615" spans="1:5" ht="16.5">
      <c r="A615" s="51" t="s">
        <v>118</v>
      </c>
      <c r="B615" s="12"/>
      <c r="C615" s="89"/>
      <c r="D615" s="89"/>
      <c r="E615" s="30"/>
    </row>
    <row r="616" spans="1:5" ht="16.5">
      <c r="A616" s="9" t="s">
        <v>119</v>
      </c>
      <c r="B616" s="12" t="s">
        <v>447</v>
      </c>
      <c r="C616" s="89">
        <v>150000</v>
      </c>
      <c r="D616" s="89">
        <v>150000</v>
      </c>
      <c r="E616" s="149">
        <f t="shared" si="17"/>
        <v>100</v>
      </c>
    </row>
    <row r="617" spans="1:5" ht="16.5">
      <c r="A617" s="18" t="s">
        <v>280</v>
      </c>
      <c r="B617" s="16" t="s">
        <v>281</v>
      </c>
      <c r="C617" s="90">
        <f>SUM(C619)</f>
        <v>5000</v>
      </c>
      <c r="D617" s="90">
        <f>SUM(D619)</f>
        <v>5000</v>
      </c>
      <c r="E617" s="148">
        <f>D617/C617*100</f>
        <v>100</v>
      </c>
    </row>
    <row r="618" spans="1:5" ht="16.5">
      <c r="A618" s="51" t="s">
        <v>118</v>
      </c>
      <c r="B618" s="12"/>
      <c r="C618" s="90"/>
      <c r="D618" s="90"/>
      <c r="E618" s="30"/>
    </row>
    <row r="619" spans="1:5" ht="49.5">
      <c r="A619" s="9" t="s">
        <v>119</v>
      </c>
      <c r="B619" s="12" t="s">
        <v>282</v>
      </c>
      <c r="C619" s="89">
        <v>5000</v>
      </c>
      <c r="D619" s="89">
        <v>5000</v>
      </c>
      <c r="E619" s="121">
        <f>D619/C619*100</f>
        <v>100</v>
      </c>
    </row>
    <row r="620" spans="1:5" ht="16.5">
      <c r="A620" s="45"/>
      <c r="B620" s="22" t="s">
        <v>120</v>
      </c>
      <c r="C620" s="101">
        <f>C608+C614+C617</f>
        <v>380500</v>
      </c>
      <c r="D620" s="101">
        <f>D608+D614+D617</f>
        <v>380500</v>
      </c>
      <c r="E620" s="139">
        <f t="shared" si="17"/>
        <v>100</v>
      </c>
    </row>
    <row r="621" spans="1:5" ht="16.5">
      <c r="A621" s="60"/>
      <c r="B621" s="159"/>
      <c r="C621" s="130"/>
      <c r="D621" s="130"/>
      <c r="E621" s="176"/>
    </row>
    <row r="622" spans="1:5" ht="45.75" customHeight="1">
      <c r="A622" s="23"/>
      <c r="B622" s="192" t="s">
        <v>109</v>
      </c>
      <c r="C622" s="193"/>
      <c r="D622" s="193"/>
      <c r="E622" s="193"/>
    </row>
    <row r="623" spans="1:5" ht="16.5">
      <c r="A623" s="37"/>
      <c r="B623" s="15" t="s">
        <v>114</v>
      </c>
      <c r="C623" s="3" t="s">
        <v>103</v>
      </c>
      <c r="D623" s="3" t="s">
        <v>116</v>
      </c>
      <c r="E623" s="54" t="s">
        <v>117</v>
      </c>
    </row>
    <row r="624" spans="1:5" ht="16.5">
      <c r="A624" s="35" t="s">
        <v>341</v>
      </c>
      <c r="B624" s="16" t="s">
        <v>342</v>
      </c>
      <c r="C624" s="102">
        <f>C626+C627+C631+C638</f>
        <v>2595500</v>
      </c>
      <c r="D624" s="102">
        <f>D626+D627+D631+D638</f>
        <v>2585002.83</v>
      </c>
      <c r="E624" s="146">
        <f>D624/C624*100</f>
        <v>99.59556270468119</v>
      </c>
    </row>
    <row r="625" spans="1:5" ht="16.5">
      <c r="A625" s="51" t="s">
        <v>118</v>
      </c>
      <c r="B625" s="16"/>
      <c r="C625" s="87"/>
      <c r="D625" s="87"/>
      <c r="E625" s="33"/>
    </row>
    <row r="626" spans="1:5" ht="33">
      <c r="A626" s="9" t="s">
        <v>119</v>
      </c>
      <c r="B626" s="17" t="s">
        <v>343</v>
      </c>
      <c r="C626" s="89">
        <v>70000</v>
      </c>
      <c r="D626" s="89">
        <v>70000</v>
      </c>
      <c r="E626" s="121">
        <f>D626/C626*100</f>
        <v>100</v>
      </c>
    </row>
    <row r="627" spans="1:5" ht="16.5">
      <c r="A627" s="9" t="s">
        <v>119</v>
      </c>
      <c r="B627" s="17" t="s">
        <v>461</v>
      </c>
      <c r="C627" s="160">
        <f>SUM(C629:C630)</f>
        <v>15118</v>
      </c>
      <c r="D627" s="160">
        <f>SUM(D629:D630)</f>
        <v>15117.52</v>
      </c>
      <c r="E627" s="156">
        <f>D627/C627*100</f>
        <v>99.9968249768488</v>
      </c>
    </row>
    <row r="628" spans="1:5" ht="16.5">
      <c r="A628" s="9"/>
      <c r="B628" s="17" t="s">
        <v>125</v>
      </c>
      <c r="C628" s="122" t="s">
        <v>125</v>
      </c>
      <c r="D628" s="122" t="s">
        <v>125</v>
      </c>
      <c r="E628" s="121"/>
    </row>
    <row r="629" spans="1:5" ht="16.5">
      <c r="A629" s="9"/>
      <c r="B629" s="17" t="s">
        <v>462</v>
      </c>
      <c r="C629" s="89">
        <v>5253</v>
      </c>
      <c r="D629" s="89">
        <v>5252.66</v>
      </c>
      <c r="E629" s="121">
        <f>D629/C629*100</f>
        <v>99.99352750809061</v>
      </c>
    </row>
    <row r="630" spans="1:5" ht="49.5">
      <c r="A630" s="53"/>
      <c r="B630" s="184" t="s">
        <v>289</v>
      </c>
      <c r="C630" s="93">
        <v>9865</v>
      </c>
      <c r="D630" s="93">
        <v>9864.86</v>
      </c>
      <c r="E630" s="144">
        <f>D630/C630*100</f>
        <v>99.99858084135835</v>
      </c>
    </row>
    <row r="631" spans="1:5" ht="16.5">
      <c r="A631" s="82" t="s">
        <v>119</v>
      </c>
      <c r="B631" s="185" t="s">
        <v>72</v>
      </c>
      <c r="C631" s="186">
        <f>SUM(C633:C637)</f>
        <v>10382</v>
      </c>
      <c r="D631" s="186">
        <f>SUM(D633:D637)</f>
        <v>7024.71</v>
      </c>
      <c r="E631" s="155">
        <f>D631/C631*100</f>
        <v>67.66239645540358</v>
      </c>
    </row>
    <row r="632" spans="1:5" ht="16.5">
      <c r="A632" s="9"/>
      <c r="B632" s="17" t="s">
        <v>125</v>
      </c>
      <c r="C632" s="122" t="s">
        <v>125</v>
      </c>
      <c r="D632" s="122" t="s">
        <v>125</v>
      </c>
      <c r="E632" s="34"/>
    </row>
    <row r="633" spans="1:5" ht="33">
      <c r="A633" s="9"/>
      <c r="B633" s="17" t="s">
        <v>481</v>
      </c>
      <c r="C633" s="89">
        <v>7412</v>
      </c>
      <c r="D633" s="89">
        <v>4107.71</v>
      </c>
      <c r="E633" s="121">
        <f aca="true" t="shared" si="18" ref="E633:E648">D633/C633*100</f>
        <v>55.4197247706422</v>
      </c>
    </row>
    <row r="634" spans="1:5" ht="33">
      <c r="A634" s="9"/>
      <c r="B634" s="17" t="s">
        <v>290</v>
      </c>
      <c r="C634" s="89">
        <v>1000</v>
      </c>
      <c r="D634" s="89">
        <v>947</v>
      </c>
      <c r="E634" s="121">
        <f t="shared" si="18"/>
        <v>94.69999999999999</v>
      </c>
    </row>
    <row r="635" spans="1:5" ht="16.5">
      <c r="A635" s="9"/>
      <c r="B635" s="17" t="s">
        <v>291</v>
      </c>
      <c r="C635" s="89">
        <v>695</v>
      </c>
      <c r="D635" s="89">
        <v>695</v>
      </c>
      <c r="E635" s="121">
        <f t="shared" si="18"/>
        <v>100</v>
      </c>
    </row>
    <row r="636" spans="1:5" ht="16.5">
      <c r="A636" s="9"/>
      <c r="B636" s="17" t="s">
        <v>284</v>
      </c>
      <c r="C636" s="89">
        <v>1037</v>
      </c>
      <c r="D636" s="89">
        <v>1037</v>
      </c>
      <c r="E636" s="121">
        <f t="shared" si="18"/>
        <v>100</v>
      </c>
    </row>
    <row r="637" spans="1:5" ht="16.5">
      <c r="A637" s="9"/>
      <c r="B637" s="17" t="s">
        <v>463</v>
      </c>
      <c r="C637" s="89">
        <v>238</v>
      </c>
      <c r="D637" s="89">
        <v>238</v>
      </c>
      <c r="E637" s="121">
        <f t="shared" si="18"/>
        <v>100</v>
      </c>
    </row>
    <row r="638" spans="1:5" ht="49.5">
      <c r="A638" s="9" t="s">
        <v>119</v>
      </c>
      <c r="B638" s="17" t="s">
        <v>228</v>
      </c>
      <c r="C638" s="160">
        <f>SUM(C640:C642)</f>
        <v>2500000</v>
      </c>
      <c r="D638" s="160">
        <f>SUM(D640:D642)</f>
        <v>2492860.6</v>
      </c>
      <c r="E638" s="156">
        <f t="shared" si="18"/>
        <v>99.71442400000001</v>
      </c>
    </row>
    <row r="639" spans="1:5" ht="16.5">
      <c r="A639" s="9"/>
      <c r="B639" s="17" t="s">
        <v>125</v>
      </c>
      <c r="C639" s="89"/>
      <c r="D639" s="89"/>
      <c r="E639" s="121"/>
    </row>
    <row r="640" spans="1:5" ht="16.5">
      <c r="A640" s="9"/>
      <c r="B640" s="17" t="s">
        <v>285</v>
      </c>
      <c r="C640" s="89">
        <v>1196064</v>
      </c>
      <c r="D640" s="89">
        <v>1196063.84</v>
      </c>
      <c r="E640" s="121">
        <f t="shared" si="18"/>
        <v>99.99998662278942</v>
      </c>
    </row>
    <row r="641" spans="1:5" ht="16.5">
      <c r="A641" s="9"/>
      <c r="B641" s="17" t="s">
        <v>286</v>
      </c>
      <c r="C641" s="89">
        <v>186381</v>
      </c>
      <c r="D641" s="89">
        <v>186380.89</v>
      </c>
      <c r="E641" s="121">
        <f t="shared" si="18"/>
        <v>99.9999409811086</v>
      </c>
    </row>
    <row r="642" spans="1:5" ht="16.5">
      <c r="A642" s="9"/>
      <c r="B642" s="17" t="s">
        <v>287</v>
      </c>
      <c r="C642" s="89">
        <v>1117555</v>
      </c>
      <c r="D642" s="89">
        <v>1110415.87</v>
      </c>
      <c r="E642" s="121">
        <f t="shared" si="18"/>
        <v>99.36118311850424</v>
      </c>
    </row>
    <row r="643" spans="1:5" ht="16.5">
      <c r="A643" s="18" t="s">
        <v>520</v>
      </c>
      <c r="B643" s="16" t="s">
        <v>137</v>
      </c>
      <c r="C643" s="92">
        <f>SUM(C645:C646)</f>
        <v>40000</v>
      </c>
      <c r="D643" s="92">
        <f>SUM(D645:D646)</f>
        <v>40000</v>
      </c>
      <c r="E643" s="33">
        <f>D643/C643*100</f>
        <v>100</v>
      </c>
    </row>
    <row r="644" spans="1:5" ht="16.5">
      <c r="A644" s="51" t="s">
        <v>118</v>
      </c>
      <c r="B644" s="16"/>
      <c r="C644" s="87"/>
      <c r="D644" s="87"/>
      <c r="E644" s="33"/>
    </row>
    <row r="645" spans="1:5" ht="16.5">
      <c r="A645" s="9" t="s">
        <v>119</v>
      </c>
      <c r="B645" s="17" t="s">
        <v>430</v>
      </c>
      <c r="C645" s="89">
        <v>38269</v>
      </c>
      <c r="D645" s="89">
        <v>38268.75</v>
      </c>
      <c r="E645" s="34">
        <f>D645/C645*100</f>
        <v>99.99934672972903</v>
      </c>
    </row>
    <row r="646" spans="1:5" ht="16.5">
      <c r="A646" s="9" t="s">
        <v>119</v>
      </c>
      <c r="B646" s="17" t="s">
        <v>521</v>
      </c>
      <c r="C646" s="89">
        <v>1731</v>
      </c>
      <c r="D646" s="89">
        <v>1731.25</v>
      </c>
      <c r="E646" s="34">
        <f>D646/C646*100</f>
        <v>100.01444251877527</v>
      </c>
    </row>
    <row r="647" spans="1:5" ht="16.5">
      <c r="A647" s="37"/>
      <c r="B647" s="14" t="s">
        <v>120</v>
      </c>
      <c r="C647" s="101">
        <f>C624+C643</f>
        <v>2635500</v>
      </c>
      <c r="D647" s="101">
        <f>D624+D643</f>
        <v>2625002.83</v>
      </c>
      <c r="E647" s="52">
        <f t="shared" si="18"/>
        <v>99.60170100550181</v>
      </c>
    </row>
    <row r="648" spans="1:5" ht="16.5">
      <c r="A648" s="37"/>
      <c r="B648" s="14" t="s">
        <v>288</v>
      </c>
      <c r="C648" s="101">
        <f>C48+C77+C88+C181+C197+C207+C241+C247+C367+C393+C465+C498+C603+C620+C647</f>
        <v>27358465</v>
      </c>
      <c r="D648" s="101">
        <f>D48+D77+D88+D181+D197+D207+D241+D247+D367+D393+D465+D498+D603+D620+D647</f>
        <v>24391427.159999996</v>
      </c>
      <c r="E648" s="52">
        <f t="shared" si="18"/>
        <v>89.15495500204415</v>
      </c>
    </row>
    <row r="649" spans="1:5" ht="16.5">
      <c r="A649" s="58"/>
      <c r="B649" s="161"/>
      <c r="C649" s="162"/>
      <c r="D649" s="162"/>
      <c r="E649" s="163"/>
    </row>
    <row r="650" spans="1:5" ht="84" customHeight="1">
      <c r="A650" s="218" t="s">
        <v>50</v>
      </c>
      <c r="B650" s="219"/>
      <c r="C650" s="219"/>
      <c r="D650" s="219"/>
      <c r="E650" s="219"/>
    </row>
    <row r="651" spans="1:5" ht="18.75">
      <c r="A651" s="190" t="s">
        <v>119</v>
      </c>
      <c r="B651" s="188" t="s">
        <v>90</v>
      </c>
      <c r="C651" s="191">
        <v>643675.15</v>
      </c>
      <c r="D651" s="189"/>
      <c r="E651" s="189"/>
    </row>
    <row r="652" spans="1:5" ht="37.5">
      <c r="A652" s="190" t="s">
        <v>119</v>
      </c>
      <c r="B652" s="188" t="s">
        <v>93</v>
      </c>
      <c r="C652" s="191">
        <v>243408.58</v>
      </c>
      <c r="D652" s="189"/>
      <c r="E652" s="189"/>
    </row>
    <row r="653" spans="1:5" ht="18.75">
      <c r="A653" s="190" t="s">
        <v>119</v>
      </c>
      <c r="B653" s="188" t="s">
        <v>91</v>
      </c>
      <c r="C653" s="191">
        <v>1033750.16</v>
      </c>
      <c r="D653" s="189"/>
      <c r="E653" s="189"/>
    </row>
    <row r="654" spans="1:5" ht="18.75">
      <c r="A654" s="190" t="s">
        <v>89</v>
      </c>
      <c r="B654" s="188" t="s">
        <v>92</v>
      </c>
      <c r="C654" s="191">
        <v>146666.43</v>
      </c>
      <c r="D654" s="189"/>
      <c r="E654" s="189"/>
    </row>
    <row r="655" spans="1:5" ht="24.75" customHeight="1">
      <c r="A655" s="221" t="s">
        <v>94</v>
      </c>
      <c r="B655" s="222"/>
      <c r="C655" s="222"/>
      <c r="D655" s="222"/>
      <c r="E655" s="222"/>
    </row>
    <row r="656" spans="1:5" ht="57.75" customHeight="1">
      <c r="A656" s="58"/>
      <c r="B656" s="207" t="s">
        <v>110</v>
      </c>
      <c r="C656" s="213"/>
      <c r="D656" s="213"/>
      <c r="E656" s="213"/>
    </row>
    <row r="657" spans="1:5" ht="36.75" customHeight="1">
      <c r="A657" s="214" t="s">
        <v>303</v>
      </c>
      <c r="B657" s="215"/>
      <c r="C657" s="215"/>
      <c r="D657" s="215"/>
      <c r="E657" s="215"/>
    </row>
    <row r="658" spans="1:5" ht="16.5">
      <c r="A658" s="5" t="s">
        <v>118</v>
      </c>
      <c r="B658" s="5"/>
      <c r="E658" s="55"/>
    </row>
    <row r="659" spans="1:5" ht="16.5">
      <c r="A659" s="37"/>
      <c r="B659" s="15" t="s">
        <v>114</v>
      </c>
      <c r="C659" s="3" t="s">
        <v>115</v>
      </c>
      <c r="D659" s="3" t="s">
        <v>116</v>
      </c>
      <c r="E659" s="54" t="s">
        <v>117</v>
      </c>
    </row>
    <row r="660" spans="1:5" ht="16.5">
      <c r="A660" s="25"/>
      <c r="B660" s="117" t="s">
        <v>302</v>
      </c>
      <c r="C660" s="100">
        <v>62158</v>
      </c>
      <c r="D660" s="187">
        <v>62156.67</v>
      </c>
      <c r="E660" s="147">
        <f>D660/C660*100</f>
        <v>99.99786029151517</v>
      </c>
    </row>
    <row r="661" spans="1:5" ht="16.5">
      <c r="A661" s="9"/>
      <c r="B661" s="17" t="s">
        <v>349</v>
      </c>
      <c r="C661" s="88">
        <v>77230</v>
      </c>
      <c r="D661" s="89">
        <v>77230</v>
      </c>
      <c r="E661" s="151">
        <f>D661/C661*100</f>
        <v>100</v>
      </c>
    </row>
    <row r="662" spans="1:5" ht="33" customHeight="1">
      <c r="A662" s="9"/>
      <c r="B662" s="17" t="s">
        <v>350</v>
      </c>
      <c r="C662" s="89">
        <v>51385</v>
      </c>
      <c r="D662" s="89">
        <v>31193.91</v>
      </c>
      <c r="E662" s="151">
        <f>D662/C662*100</f>
        <v>60.70625668969544</v>
      </c>
    </row>
    <row r="663" spans="1:5" ht="16.5">
      <c r="A663" s="9"/>
      <c r="B663" s="17" t="s">
        <v>351</v>
      </c>
      <c r="C663" s="89">
        <v>4025614</v>
      </c>
      <c r="D663" s="89">
        <v>4025614</v>
      </c>
      <c r="E663" s="158">
        <f>D663/C663*100</f>
        <v>100</v>
      </c>
    </row>
    <row r="664" spans="1:5" ht="16.5">
      <c r="A664" s="37"/>
      <c r="B664" s="20" t="s">
        <v>120</v>
      </c>
      <c r="C664" s="101">
        <f>SUM(C660:C663)</f>
        <v>4216387</v>
      </c>
      <c r="D664" s="101">
        <f>SUM(D660:D663)</f>
        <v>4196194.58</v>
      </c>
      <c r="E664" s="157">
        <f>D664/C664*100</f>
        <v>99.52109661660565</v>
      </c>
    </row>
    <row r="665" spans="1:5" ht="53.25" customHeight="1">
      <c r="A665" s="40"/>
      <c r="B665" s="216" t="s">
        <v>306</v>
      </c>
      <c r="C665" s="217"/>
      <c r="D665" s="217"/>
      <c r="E665" s="217"/>
    </row>
    <row r="666" spans="1:5" ht="16.5">
      <c r="A666" s="37"/>
      <c r="B666" s="15" t="s">
        <v>114</v>
      </c>
      <c r="C666" s="3" t="s">
        <v>103</v>
      </c>
      <c r="D666" s="3" t="s">
        <v>116</v>
      </c>
      <c r="E666" s="166" t="s">
        <v>117</v>
      </c>
    </row>
    <row r="667" spans="1:5" ht="28.5" customHeight="1">
      <c r="A667" s="73" t="s">
        <v>138</v>
      </c>
      <c r="B667" s="64" t="s">
        <v>137</v>
      </c>
      <c r="C667" s="92">
        <f>SUM(C671:C672)</f>
        <v>62158</v>
      </c>
      <c r="D667" s="92">
        <f>SUM(D671:D672)</f>
        <v>62156.670000000006</v>
      </c>
      <c r="E667" s="137">
        <f>D667/C667*100</f>
        <v>99.99786029151518</v>
      </c>
    </row>
    <row r="668" spans="1:5" ht="16.5">
      <c r="A668" s="72" t="s">
        <v>118</v>
      </c>
      <c r="B668" s="12"/>
      <c r="C668" s="92"/>
      <c r="D668" s="92"/>
      <c r="E668" s="137"/>
    </row>
    <row r="669" spans="1:5" ht="16.5">
      <c r="A669" s="9" t="s">
        <v>119</v>
      </c>
      <c r="B669" s="12" t="s">
        <v>438</v>
      </c>
      <c r="C669" s="135">
        <f>SUM(C671:C672)</f>
        <v>62158</v>
      </c>
      <c r="D669" s="135">
        <f>SUM(D671:D672)</f>
        <v>62156.670000000006</v>
      </c>
      <c r="E669" s="143">
        <f>D669/C669*100</f>
        <v>99.99786029151518</v>
      </c>
    </row>
    <row r="670" spans="1:5" ht="16.5">
      <c r="A670" s="9"/>
      <c r="B670" s="12" t="s">
        <v>125</v>
      </c>
      <c r="C670" s="136" t="s">
        <v>125</v>
      </c>
      <c r="D670" s="136" t="s">
        <v>125</v>
      </c>
      <c r="E670" s="137"/>
    </row>
    <row r="671" spans="1:5" ht="49.5">
      <c r="A671" s="9"/>
      <c r="B671" s="12" t="s">
        <v>439</v>
      </c>
      <c r="C671" s="135">
        <v>60938</v>
      </c>
      <c r="D671" s="135">
        <v>60937.91</v>
      </c>
      <c r="E671" s="143">
        <f>D671/C671*100</f>
        <v>99.99985230890414</v>
      </c>
    </row>
    <row r="672" spans="1:5" ht="52.5" customHeight="1">
      <c r="A672" s="9"/>
      <c r="B672" s="12" t="s">
        <v>440</v>
      </c>
      <c r="C672" s="135">
        <v>1220</v>
      </c>
      <c r="D672" s="135">
        <v>1218.76</v>
      </c>
      <c r="E672" s="143">
        <f>D672/C672*100</f>
        <v>99.8983606557377</v>
      </c>
    </row>
    <row r="673" spans="1:5" ht="16.5">
      <c r="A673" s="37"/>
      <c r="B673" s="22" t="s">
        <v>120</v>
      </c>
      <c r="C673" s="101">
        <f>C667</f>
        <v>62158</v>
      </c>
      <c r="D673" s="106">
        <f>D667</f>
        <v>62156.670000000006</v>
      </c>
      <c r="E673" s="157">
        <f>D673/C673*100</f>
        <v>99.99786029151518</v>
      </c>
    </row>
    <row r="674" spans="1:5" ht="53.25" customHeight="1">
      <c r="A674" s="40"/>
      <c r="B674" s="216" t="s">
        <v>123</v>
      </c>
      <c r="C674" s="217"/>
      <c r="D674" s="217"/>
      <c r="E674" s="217"/>
    </row>
    <row r="675" spans="1:5" ht="16.5">
      <c r="A675" s="37"/>
      <c r="B675" s="15" t="s">
        <v>114</v>
      </c>
      <c r="C675" s="3" t="s">
        <v>103</v>
      </c>
      <c r="D675" s="3" t="s">
        <v>116</v>
      </c>
      <c r="E675" s="54" t="s">
        <v>117</v>
      </c>
    </row>
    <row r="676" spans="1:5" ht="16.5">
      <c r="A676" s="39" t="s">
        <v>194</v>
      </c>
      <c r="B676" s="13" t="s">
        <v>344</v>
      </c>
      <c r="C676" s="111">
        <f>SUM(C678:C680)</f>
        <v>77230</v>
      </c>
      <c r="D676" s="111">
        <f>SUM(D678:D680)</f>
        <v>77230</v>
      </c>
      <c r="E676" s="146">
        <f>D676/C676*100</f>
        <v>100</v>
      </c>
    </row>
    <row r="677" spans="1:5" ht="16.5">
      <c r="A677" s="69" t="s">
        <v>118</v>
      </c>
      <c r="B677" s="12"/>
      <c r="C677" s="90"/>
      <c r="D677" s="90"/>
      <c r="E677" s="137"/>
    </row>
    <row r="678" spans="1:5" ht="16.5">
      <c r="A678" s="9" t="s">
        <v>119</v>
      </c>
      <c r="B678" s="12" t="s">
        <v>146</v>
      </c>
      <c r="C678" s="89">
        <v>64530</v>
      </c>
      <c r="D678" s="89">
        <v>64530</v>
      </c>
      <c r="E678" s="143">
        <f>D678/C678*100</f>
        <v>100</v>
      </c>
    </row>
    <row r="679" spans="1:5" ht="16.5">
      <c r="A679" s="9" t="s">
        <v>119</v>
      </c>
      <c r="B679" s="12" t="s">
        <v>148</v>
      </c>
      <c r="C679" s="88">
        <v>11119</v>
      </c>
      <c r="D679" s="89">
        <v>11119</v>
      </c>
      <c r="E679" s="143">
        <f>D679/C679*100</f>
        <v>100</v>
      </c>
    </row>
    <row r="680" spans="1:5" ht="16.5">
      <c r="A680" s="9" t="s">
        <v>119</v>
      </c>
      <c r="B680" s="12" t="s">
        <v>149</v>
      </c>
      <c r="C680" s="93">
        <v>1581</v>
      </c>
      <c r="D680" s="93">
        <v>1581</v>
      </c>
      <c r="E680" s="151">
        <f>D680/C680*100</f>
        <v>100</v>
      </c>
    </row>
    <row r="681" spans="1:5" ht="16.5">
      <c r="A681" s="37"/>
      <c r="B681" s="22" t="s">
        <v>120</v>
      </c>
      <c r="C681" s="132">
        <f>C676</f>
        <v>77230</v>
      </c>
      <c r="D681" s="132">
        <f>D676</f>
        <v>77230</v>
      </c>
      <c r="E681" s="157">
        <f>D681/C681*100</f>
        <v>100</v>
      </c>
    </row>
    <row r="682" spans="1:5" ht="16.5">
      <c r="A682" s="41"/>
      <c r="B682" s="159"/>
      <c r="C682" s="130"/>
      <c r="D682" s="130"/>
      <c r="E682" s="177"/>
    </row>
    <row r="683" spans="1:5" ht="78" customHeight="1">
      <c r="A683" s="209" t="s">
        <v>111</v>
      </c>
      <c r="B683" s="220"/>
      <c r="C683" s="220"/>
      <c r="D683" s="220"/>
      <c r="E683" s="220"/>
    </row>
    <row r="684" spans="1:5" ht="16.5">
      <c r="A684" s="37"/>
      <c r="B684" s="15" t="s">
        <v>114</v>
      </c>
      <c r="C684" s="3" t="s">
        <v>103</v>
      </c>
      <c r="D684" s="3" t="s">
        <v>116</v>
      </c>
      <c r="E684" s="54" t="s">
        <v>117</v>
      </c>
    </row>
    <row r="685" spans="1:5" ht="33">
      <c r="A685" s="39" t="s">
        <v>237</v>
      </c>
      <c r="B685" s="13" t="s">
        <v>345</v>
      </c>
      <c r="C685" s="102">
        <f>SUM(C687)</f>
        <v>2244</v>
      </c>
      <c r="D685" s="102">
        <f>SUM(D687)</f>
        <v>2244</v>
      </c>
      <c r="E685" s="146">
        <f>D685/C685*100</f>
        <v>100</v>
      </c>
    </row>
    <row r="686" spans="1:5" ht="16.5">
      <c r="A686" s="69" t="s">
        <v>118</v>
      </c>
      <c r="B686" s="12"/>
      <c r="C686" s="87"/>
      <c r="D686" s="87"/>
      <c r="E686" s="33"/>
    </row>
    <row r="687" spans="1:5" ht="16.5">
      <c r="A687" s="9" t="s">
        <v>119</v>
      </c>
      <c r="B687" s="12" t="s">
        <v>82</v>
      </c>
      <c r="C687" s="89">
        <v>2244</v>
      </c>
      <c r="D687" s="89">
        <v>2244</v>
      </c>
      <c r="E687" s="149">
        <f>D687/C687*100</f>
        <v>100</v>
      </c>
    </row>
    <row r="688" spans="1:5" ht="66">
      <c r="A688" s="28" t="s">
        <v>354</v>
      </c>
      <c r="B688" s="13" t="s">
        <v>353</v>
      </c>
      <c r="C688" s="92">
        <f>SUM(C690:C697)</f>
        <v>49141</v>
      </c>
      <c r="D688" s="92">
        <f>SUM(D690:D697)</f>
        <v>28949.909999999996</v>
      </c>
      <c r="E688" s="148">
        <f>D688/C688*100</f>
        <v>58.9119269042144</v>
      </c>
    </row>
    <row r="689" spans="1:5" ht="16.5">
      <c r="A689" s="69" t="s">
        <v>118</v>
      </c>
      <c r="B689" s="12"/>
      <c r="C689" s="87"/>
      <c r="D689" s="87"/>
      <c r="E689" s="33"/>
    </row>
    <row r="690" spans="1:5" ht="16.5">
      <c r="A690" s="9" t="s">
        <v>119</v>
      </c>
      <c r="B690" s="12" t="s">
        <v>355</v>
      </c>
      <c r="C690" s="124">
        <v>28940</v>
      </c>
      <c r="D690" s="124">
        <v>14000</v>
      </c>
      <c r="E690" s="143">
        <f aca="true" t="shared" si="19" ref="E690:E698">D690/C690*100</f>
        <v>48.37595024187975</v>
      </c>
    </row>
    <row r="691" spans="1:5" ht="16.5">
      <c r="A691" s="9" t="s">
        <v>119</v>
      </c>
      <c r="B691" s="12" t="s">
        <v>148</v>
      </c>
      <c r="C691" s="124">
        <v>874</v>
      </c>
      <c r="D691" s="124">
        <v>772.08</v>
      </c>
      <c r="E691" s="143">
        <f t="shared" si="19"/>
        <v>88.33867276887872</v>
      </c>
    </row>
    <row r="692" spans="1:5" ht="16.5">
      <c r="A692" s="9" t="s">
        <v>119</v>
      </c>
      <c r="B692" s="12" t="s">
        <v>149</v>
      </c>
      <c r="C692" s="124">
        <v>124</v>
      </c>
      <c r="D692" s="124">
        <v>109.52</v>
      </c>
      <c r="E692" s="143">
        <f t="shared" si="19"/>
        <v>88.32258064516128</v>
      </c>
    </row>
    <row r="693" spans="1:5" ht="16.5">
      <c r="A693" s="9" t="s">
        <v>119</v>
      </c>
      <c r="B693" s="12" t="s">
        <v>430</v>
      </c>
      <c r="C693" s="124">
        <v>8054</v>
      </c>
      <c r="D693" s="124">
        <v>5218</v>
      </c>
      <c r="E693" s="143">
        <f t="shared" si="19"/>
        <v>64.78768313881301</v>
      </c>
    </row>
    <row r="694" spans="1:5" ht="17.25" customHeight="1">
      <c r="A694" s="9" t="s">
        <v>119</v>
      </c>
      <c r="B694" s="12" t="s">
        <v>356</v>
      </c>
      <c r="C694" s="89">
        <v>6049</v>
      </c>
      <c r="D694" s="89">
        <v>5286.99</v>
      </c>
      <c r="E694" s="143">
        <f t="shared" si="19"/>
        <v>87.40271119193255</v>
      </c>
    </row>
    <row r="695" spans="1:5" ht="17.25" customHeight="1">
      <c r="A695" s="9" t="s">
        <v>119</v>
      </c>
      <c r="B695" s="12" t="s">
        <v>357</v>
      </c>
      <c r="C695" s="89">
        <v>50</v>
      </c>
      <c r="D695" s="89">
        <v>0</v>
      </c>
      <c r="E695" s="143">
        <f t="shared" si="19"/>
        <v>0</v>
      </c>
    </row>
    <row r="696" spans="1:5" ht="33" customHeight="1">
      <c r="A696" s="9" t="s">
        <v>119</v>
      </c>
      <c r="B696" s="12" t="s">
        <v>358</v>
      </c>
      <c r="C696" s="89">
        <v>4675</v>
      </c>
      <c r="D696" s="89">
        <v>3188.82</v>
      </c>
      <c r="E696" s="143">
        <f t="shared" si="19"/>
        <v>68.21005347593582</v>
      </c>
    </row>
    <row r="697" spans="1:5" ht="33" customHeight="1">
      <c r="A697" s="9" t="s">
        <v>119</v>
      </c>
      <c r="B697" s="12" t="s">
        <v>366</v>
      </c>
      <c r="C697" s="89">
        <v>375</v>
      </c>
      <c r="D697" s="89">
        <v>374.5</v>
      </c>
      <c r="E697" s="151">
        <f t="shared" si="19"/>
        <v>99.86666666666667</v>
      </c>
    </row>
    <row r="698" spans="1:5" ht="16.5">
      <c r="A698" s="37"/>
      <c r="B698" s="14" t="s">
        <v>120</v>
      </c>
      <c r="C698" s="101">
        <f>C688+C685</f>
        <v>51385</v>
      </c>
      <c r="D698" s="101">
        <f>D688+D685</f>
        <v>31193.909999999996</v>
      </c>
      <c r="E698" s="167">
        <f t="shared" si="19"/>
        <v>60.70625668969542</v>
      </c>
    </row>
    <row r="699" spans="1:5" ht="48" customHeight="1">
      <c r="A699" s="23"/>
      <c r="B699" s="192" t="s">
        <v>253</v>
      </c>
      <c r="C699" s="193"/>
      <c r="D699" s="193"/>
      <c r="E699" s="193" t="e">
        <f>D699/C699*100</f>
        <v>#DIV/0!</v>
      </c>
    </row>
    <row r="700" spans="1:5" ht="16.5">
      <c r="A700" s="37"/>
      <c r="B700" s="15" t="s">
        <v>114</v>
      </c>
      <c r="C700" s="3" t="s">
        <v>103</v>
      </c>
      <c r="D700" s="3" t="s">
        <v>116</v>
      </c>
      <c r="E700" s="54" t="s">
        <v>117</v>
      </c>
    </row>
    <row r="701" spans="1:5" ht="16.5">
      <c r="A701" s="39" t="s">
        <v>254</v>
      </c>
      <c r="B701" s="11" t="s">
        <v>255</v>
      </c>
      <c r="C701" s="102">
        <f>SUM(C703)</f>
        <v>245472</v>
      </c>
      <c r="D701" s="102">
        <f>D703</f>
        <v>245472</v>
      </c>
      <c r="E701" s="146">
        <f>D701/C701*100</f>
        <v>100</v>
      </c>
    </row>
    <row r="702" spans="1:5" ht="16.5">
      <c r="A702" s="69" t="s">
        <v>118</v>
      </c>
      <c r="B702" s="12"/>
      <c r="C702" s="90"/>
      <c r="D702" s="90"/>
      <c r="E702" s="33"/>
    </row>
    <row r="703" spans="1:5" ht="19.5" customHeight="1">
      <c r="A703" s="9" t="s">
        <v>119</v>
      </c>
      <c r="B703" s="12" t="s">
        <v>406</v>
      </c>
      <c r="C703" s="168">
        <v>245472</v>
      </c>
      <c r="D703" s="168">
        <v>245472</v>
      </c>
      <c r="E703" s="142">
        <f>D703/C703*100</f>
        <v>100</v>
      </c>
    </row>
    <row r="704" spans="1:5" ht="54" customHeight="1">
      <c r="A704" s="28" t="s">
        <v>267</v>
      </c>
      <c r="B704" s="13" t="s">
        <v>307</v>
      </c>
      <c r="C704" s="92">
        <f>SUM(C706:C716)</f>
        <v>3094226</v>
      </c>
      <c r="D704" s="92">
        <f>SUM(D706:D716)</f>
        <v>3094226</v>
      </c>
      <c r="E704" s="148">
        <f>D704/C704*100</f>
        <v>100</v>
      </c>
    </row>
    <row r="705" spans="1:5" ht="16.5">
      <c r="A705" s="29" t="s">
        <v>118</v>
      </c>
      <c r="B705" s="17"/>
      <c r="C705" s="90"/>
      <c r="D705" s="90"/>
      <c r="E705" s="43"/>
    </row>
    <row r="706" spans="1:5" ht="33">
      <c r="A706" s="9" t="s">
        <v>119</v>
      </c>
      <c r="B706" s="17" t="s">
        <v>266</v>
      </c>
      <c r="C706" s="89">
        <v>1562</v>
      </c>
      <c r="D706" s="89">
        <v>1562</v>
      </c>
      <c r="E706" s="149">
        <f aca="true" t="shared" si="20" ref="E706:E716">D706/C706*100</f>
        <v>100</v>
      </c>
    </row>
    <row r="707" spans="1:5" ht="82.5">
      <c r="A707" s="9" t="s">
        <v>119</v>
      </c>
      <c r="B707" s="12" t="s">
        <v>444</v>
      </c>
      <c r="C707" s="89">
        <v>2976200</v>
      </c>
      <c r="D707" s="89">
        <v>2976200</v>
      </c>
      <c r="E707" s="149">
        <f t="shared" si="20"/>
        <v>100</v>
      </c>
    </row>
    <row r="708" spans="1:5" ht="16.5">
      <c r="A708" s="9" t="s">
        <v>119</v>
      </c>
      <c r="B708" s="12" t="s">
        <v>146</v>
      </c>
      <c r="C708" s="89">
        <v>32448</v>
      </c>
      <c r="D708" s="89">
        <v>32448</v>
      </c>
      <c r="E708" s="149">
        <f t="shared" si="20"/>
        <v>100</v>
      </c>
    </row>
    <row r="709" spans="1:5" ht="16.5">
      <c r="A709" s="9" t="s">
        <v>119</v>
      </c>
      <c r="B709" s="12" t="s">
        <v>147</v>
      </c>
      <c r="C709" s="89">
        <v>1700</v>
      </c>
      <c r="D709" s="89">
        <v>1700</v>
      </c>
      <c r="E709" s="149">
        <f t="shared" si="20"/>
        <v>100</v>
      </c>
    </row>
    <row r="710" spans="1:5" ht="16.5">
      <c r="A710" s="9" t="s">
        <v>119</v>
      </c>
      <c r="B710" s="12" t="s">
        <v>148</v>
      </c>
      <c r="C710" s="89">
        <v>38654</v>
      </c>
      <c r="D710" s="89">
        <v>38654</v>
      </c>
      <c r="E710" s="149">
        <f t="shared" si="20"/>
        <v>100</v>
      </c>
    </row>
    <row r="711" spans="1:5" ht="16.5">
      <c r="A711" s="53" t="s">
        <v>119</v>
      </c>
      <c r="B711" s="48" t="s">
        <v>149</v>
      </c>
      <c r="C711" s="93">
        <v>844</v>
      </c>
      <c r="D711" s="93">
        <v>844</v>
      </c>
      <c r="E711" s="152">
        <f t="shared" si="20"/>
        <v>100</v>
      </c>
    </row>
    <row r="712" spans="1:5" ht="16.5">
      <c r="A712" s="82" t="s">
        <v>119</v>
      </c>
      <c r="B712" s="83" t="s">
        <v>430</v>
      </c>
      <c r="C712" s="100">
        <v>3000</v>
      </c>
      <c r="D712" s="100">
        <v>3000</v>
      </c>
      <c r="E712" s="175">
        <f t="shared" si="20"/>
        <v>100</v>
      </c>
    </row>
    <row r="713" spans="1:5" ht="16.5">
      <c r="A713" s="9" t="s">
        <v>119</v>
      </c>
      <c r="B713" s="12" t="s">
        <v>238</v>
      </c>
      <c r="C713" s="89">
        <v>16499</v>
      </c>
      <c r="D713" s="89">
        <v>16499</v>
      </c>
      <c r="E713" s="149">
        <f t="shared" si="20"/>
        <v>100</v>
      </c>
    </row>
    <row r="714" spans="1:5" ht="33">
      <c r="A714" s="9" t="s">
        <v>119</v>
      </c>
      <c r="B714" s="12" t="s">
        <v>453</v>
      </c>
      <c r="C714" s="89">
        <v>18345</v>
      </c>
      <c r="D714" s="89">
        <v>18345</v>
      </c>
      <c r="E714" s="149">
        <f t="shared" si="20"/>
        <v>100</v>
      </c>
    </row>
    <row r="715" spans="1:5" ht="33">
      <c r="A715" s="9" t="s">
        <v>119</v>
      </c>
      <c r="B715" s="12" t="s">
        <v>522</v>
      </c>
      <c r="C715" s="89">
        <v>1337</v>
      </c>
      <c r="D715" s="89">
        <v>1337</v>
      </c>
      <c r="E715" s="149">
        <f t="shared" si="20"/>
        <v>100</v>
      </c>
    </row>
    <row r="716" spans="1:5" ht="16.5">
      <c r="A716" s="9" t="s">
        <v>119</v>
      </c>
      <c r="B716" s="12" t="s">
        <v>304</v>
      </c>
      <c r="C716" s="89">
        <v>3637</v>
      </c>
      <c r="D716" s="89">
        <v>3637</v>
      </c>
      <c r="E716" s="149">
        <f t="shared" si="20"/>
        <v>100</v>
      </c>
    </row>
    <row r="717" spans="1:5" ht="66">
      <c r="A717" s="28" t="s">
        <v>257</v>
      </c>
      <c r="B717" s="13" t="s">
        <v>505</v>
      </c>
      <c r="C717" s="96">
        <f>C719</f>
        <v>9130</v>
      </c>
      <c r="D717" s="96">
        <f>D719</f>
        <v>9130</v>
      </c>
      <c r="E717" s="137">
        <f>D717/C717*100</f>
        <v>100</v>
      </c>
    </row>
    <row r="718" spans="1:5" ht="16.5">
      <c r="A718" s="29" t="s">
        <v>118</v>
      </c>
      <c r="B718" s="13"/>
      <c r="C718" s="89"/>
      <c r="D718" s="89"/>
      <c r="E718" s="30"/>
    </row>
    <row r="719" spans="1:5" ht="33">
      <c r="A719" s="9" t="s">
        <v>119</v>
      </c>
      <c r="B719" s="12" t="s">
        <v>402</v>
      </c>
      <c r="C719" s="89">
        <v>9130</v>
      </c>
      <c r="D719" s="89">
        <v>9130</v>
      </c>
      <c r="E719" s="121">
        <f>D719/C719*100</f>
        <v>100</v>
      </c>
    </row>
    <row r="720" spans="1:5" ht="33">
      <c r="A720" s="28" t="s">
        <v>258</v>
      </c>
      <c r="B720" s="13" t="s">
        <v>1</v>
      </c>
      <c r="C720" s="96">
        <f>SUM(C722:C722)</f>
        <v>106090</v>
      </c>
      <c r="D720" s="96">
        <f>SUM(D722:D722)</f>
        <v>106090</v>
      </c>
      <c r="E720" s="137">
        <f>D720/C720*100</f>
        <v>100</v>
      </c>
    </row>
    <row r="721" spans="1:5" ht="16.5">
      <c r="A721" s="29" t="s">
        <v>118</v>
      </c>
      <c r="B721" s="13"/>
      <c r="C721" s="87"/>
      <c r="D721" s="87"/>
      <c r="E721" s="30"/>
    </row>
    <row r="722" spans="1:5" ht="33">
      <c r="A722" s="9" t="s">
        <v>119</v>
      </c>
      <c r="B722" s="12" t="s">
        <v>83</v>
      </c>
      <c r="C722" s="89">
        <v>106090</v>
      </c>
      <c r="D722" s="89">
        <v>106090</v>
      </c>
      <c r="E722" s="121">
        <f>D722/C722*100</f>
        <v>100</v>
      </c>
    </row>
    <row r="723" spans="1:5" ht="33">
      <c r="A723" s="28" t="s">
        <v>263</v>
      </c>
      <c r="B723" s="13" t="s">
        <v>346</v>
      </c>
      <c r="C723" s="96">
        <f>SUM(C725:C732)</f>
        <v>95696</v>
      </c>
      <c r="D723" s="96">
        <f>SUM(D725:D732)</f>
        <v>95696</v>
      </c>
      <c r="E723" s="137">
        <f>D723/C723*100</f>
        <v>100</v>
      </c>
    </row>
    <row r="724" spans="1:5" ht="16.5">
      <c r="A724" s="29" t="s">
        <v>118</v>
      </c>
      <c r="B724" s="13"/>
      <c r="C724" s="89"/>
      <c r="D724" s="89"/>
      <c r="E724" s="30"/>
    </row>
    <row r="725" spans="1:5" ht="49.5">
      <c r="A725" s="9" t="s">
        <v>119</v>
      </c>
      <c r="B725" s="12" t="s">
        <v>395</v>
      </c>
      <c r="C725" s="89">
        <v>1807</v>
      </c>
      <c r="D725" s="89">
        <v>1807</v>
      </c>
      <c r="E725" s="121">
        <f aca="true" t="shared" si="21" ref="E725:E733">D725/C725*100</f>
        <v>100</v>
      </c>
    </row>
    <row r="726" spans="1:5" ht="33">
      <c r="A726" s="9" t="s">
        <v>119</v>
      </c>
      <c r="B726" s="12" t="s">
        <v>445</v>
      </c>
      <c r="C726" s="89">
        <v>70167</v>
      </c>
      <c r="D726" s="89">
        <v>70167</v>
      </c>
      <c r="E726" s="121">
        <f t="shared" si="21"/>
        <v>100</v>
      </c>
    </row>
    <row r="727" spans="1:5" ht="16.5">
      <c r="A727" s="9" t="s">
        <v>119</v>
      </c>
      <c r="B727" s="12" t="s">
        <v>147</v>
      </c>
      <c r="C727" s="89">
        <v>4464</v>
      </c>
      <c r="D727" s="89">
        <v>4464</v>
      </c>
      <c r="E727" s="121">
        <f t="shared" si="21"/>
        <v>100</v>
      </c>
    </row>
    <row r="728" spans="1:5" ht="16.5">
      <c r="A728" s="9" t="s">
        <v>119</v>
      </c>
      <c r="B728" s="12" t="s">
        <v>148</v>
      </c>
      <c r="C728" s="89">
        <v>13338</v>
      </c>
      <c r="D728" s="89">
        <v>13338</v>
      </c>
      <c r="E728" s="121">
        <f t="shared" si="21"/>
        <v>100</v>
      </c>
    </row>
    <row r="729" spans="1:5" ht="16.5">
      <c r="A729" s="9" t="s">
        <v>119</v>
      </c>
      <c r="B729" s="12" t="s">
        <v>149</v>
      </c>
      <c r="C729" s="89">
        <v>1920</v>
      </c>
      <c r="D729" s="89">
        <v>1920</v>
      </c>
      <c r="E729" s="121">
        <f t="shared" si="21"/>
        <v>100</v>
      </c>
    </row>
    <row r="730" spans="1:5" ht="16.5">
      <c r="A730" s="9" t="s">
        <v>119</v>
      </c>
      <c r="B730" s="12" t="s">
        <v>84</v>
      </c>
      <c r="C730" s="89">
        <v>400</v>
      </c>
      <c r="D730" s="89">
        <v>400</v>
      </c>
      <c r="E730" s="121">
        <f t="shared" si="21"/>
        <v>100</v>
      </c>
    </row>
    <row r="731" spans="1:5" ht="33">
      <c r="A731" s="9" t="s">
        <v>119</v>
      </c>
      <c r="B731" s="12" t="s">
        <v>454</v>
      </c>
      <c r="C731" s="89">
        <v>200</v>
      </c>
      <c r="D731" s="89">
        <v>200</v>
      </c>
      <c r="E731" s="121">
        <f t="shared" si="21"/>
        <v>100</v>
      </c>
    </row>
    <row r="732" spans="1:5" ht="33">
      <c r="A732" s="9" t="s">
        <v>119</v>
      </c>
      <c r="B732" s="12" t="s">
        <v>522</v>
      </c>
      <c r="C732" s="89">
        <v>3400</v>
      </c>
      <c r="D732" s="89">
        <v>3400</v>
      </c>
      <c r="E732" s="121">
        <f t="shared" si="21"/>
        <v>100</v>
      </c>
    </row>
    <row r="733" spans="1:5" ht="16.5">
      <c r="A733" s="28" t="s">
        <v>263</v>
      </c>
      <c r="B733" s="13" t="s">
        <v>298</v>
      </c>
      <c r="C733" s="96">
        <f>SUM(C735)</f>
        <v>475000</v>
      </c>
      <c r="D733" s="96">
        <f>SUM(D735)</f>
        <v>475000</v>
      </c>
      <c r="E733" s="137">
        <f t="shared" si="21"/>
        <v>100</v>
      </c>
    </row>
    <row r="734" spans="1:5" ht="16.5">
      <c r="A734" s="29" t="s">
        <v>118</v>
      </c>
      <c r="B734" s="13"/>
      <c r="C734" s="89"/>
      <c r="D734" s="89"/>
      <c r="E734" s="30"/>
    </row>
    <row r="735" spans="1:5" ht="16.5">
      <c r="A735" s="9" t="s">
        <v>119</v>
      </c>
      <c r="B735" s="12" t="s">
        <v>305</v>
      </c>
      <c r="C735" s="89">
        <v>475000</v>
      </c>
      <c r="D735" s="89">
        <v>475000</v>
      </c>
      <c r="E735" s="121">
        <f>D735/C735*100</f>
        <v>100</v>
      </c>
    </row>
    <row r="736" spans="1:5" ht="16.5">
      <c r="A736" s="37"/>
      <c r="B736" s="22" t="s">
        <v>133</v>
      </c>
      <c r="C736" s="101">
        <f>C701+C704+C717+C720+C723+C733</f>
        <v>4025614</v>
      </c>
      <c r="D736" s="101">
        <f>D701+D704+D717+D720+D723+D733</f>
        <v>4025614</v>
      </c>
      <c r="E736" s="139">
        <f>D736/C736*100</f>
        <v>100</v>
      </c>
    </row>
    <row r="737" spans="1:5" ht="16.5">
      <c r="A737" s="37"/>
      <c r="B737" s="22" t="s">
        <v>112</v>
      </c>
      <c r="C737" s="101">
        <f>C681+C736+C698+C673</f>
        <v>4216387</v>
      </c>
      <c r="D737" s="101">
        <f>D681+D736+D698+D673</f>
        <v>4196194.58</v>
      </c>
      <c r="E737" s="139">
        <f>D737/C737*100</f>
        <v>99.52109661660565</v>
      </c>
    </row>
    <row r="738" ht="16.5">
      <c r="B738" s="7"/>
    </row>
    <row r="739" ht="16.5">
      <c r="B739" s="7"/>
    </row>
    <row r="740" ht="16.5">
      <c r="B740" s="7"/>
    </row>
    <row r="741" ht="16.5">
      <c r="B741" s="7"/>
    </row>
    <row r="742" ht="16.5">
      <c r="B742" s="7"/>
    </row>
    <row r="743" ht="16.5">
      <c r="B743" s="7"/>
    </row>
    <row r="744" ht="16.5">
      <c r="B744" s="7"/>
    </row>
    <row r="745" ht="16.5">
      <c r="B745" s="7"/>
    </row>
    <row r="746" ht="16.5">
      <c r="B746" s="70"/>
    </row>
    <row r="747" ht="16.5">
      <c r="B747" s="7"/>
    </row>
    <row r="748" ht="12.75">
      <c r="B748" s="8"/>
    </row>
    <row r="749" ht="12.75">
      <c r="B749" s="8"/>
    </row>
    <row r="750" ht="12.75">
      <c r="B750" s="8"/>
    </row>
  </sheetData>
  <sheetProtection/>
  <mergeCells count="33">
    <mergeCell ref="B1:E1"/>
    <mergeCell ref="B50:E50"/>
    <mergeCell ref="B90:E90"/>
    <mergeCell ref="B49:E49"/>
    <mergeCell ref="B78:D78"/>
    <mergeCell ref="B79:E79"/>
    <mergeCell ref="B699:E699"/>
    <mergeCell ref="B622:E622"/>
    <mergeCell ref="B656:E656"/>
    <mergeCell ref="A657:E657"/>
    <mergeCell ref="B674:E674"/>
    <mergeCell ref="A650:E650"/>
    <mergeCell ref="A683:E683"/>
    <mergeCell ref="B665:E665"/>
    <mergeCell ref="A655:E655"/>
    <mergeCell ref="B182:E182"/>
    <mergeCell ref="B198:E198"/>
    <mergeCell ref="B208:E208"/>
    <mergeCell ref="B199:E199"/>
    <mergeCell ref="B242:E242"/>
    <mergeCell ref="B248:E248"/>
    <mergeCell ref="A323:B323"/>
    <mergeCell ref="B466:E466"/>
    <mergeCell ref="B395:E395"/>
    <mergeCell ref="B368:E368"/>
    <mergeCell ref="B606:E606"/>
    <mergeCell ref="B249:E249"/>
    <mergeCell ref="B396:E396"/>
    <mergeCell ref="A273:B273"/>
    <mergeCell ref="A354:B354"/>
    <mergeCell ref="B605:E605"/>
    <mergeCell ref="B499:E499"/>
    <mergeCell ref="B467:E467"/>
  </mergeCells>
  <printOptions/>
  <pageMargins left="0.5905511811023623" right="0.5905511811023623" top="0.984251968503937" bottom="0.984251968503937" header="0.5118110236220472" footer="0.5118110236220472"/>
  <pageSetup firstPageNumber="20" useFirstPageNumber="1" horizontalDpi="600" verticalDpi="600" orientation="portrait" paperSize="9" scale="90" r:id="rId1"/>
  <headerFooter alignWithMargins="0">
    <oddFooter>&amp;C&amp;P</oddFooter>
  </headerFooter>
  <rowBreaks count="9" manualBreakCount="9">
    <brk id="89" max="4" man="1"/>
    <brk id="198" max="4" man="1"/>
    <brk id="248" max="4" man="1"/>
    <brk id="373" max="4" man="1"/>
    <brk id="421" max="4" man="1"/>
    <brk id="511" max="4" man="1"/>
    <brk id="581" max="4" man="1"/>
    <brk id="655" max="4" man="1"/>
    <brk id="68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Sędziszów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Urząd Miejski Sędziszów</cp:lastModifiedBy>
  <cp:lastPrinted>2007-03-16T10:22:44Z</cp:lastPrinted>
  <dcterms:created xsi:type="dcterms:W3CDTF">2004-07-30T10:05:56Z</dcterms:created>
  <dcterms:modified xsi:type="dcterms:W3CDTF">2007-03-19T06:15:04Z</dcterms:modified>
  <cp:category/>
  <cp:version/>
  <cp:contentType/>
  <cp:contentStatus/>
</cp:coreProperties>
</file>