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7" sheetId="14" r:id="rId14"/>
    <sheet name="opis" sheetId="15" r:id="rId15"/>
  </sheets>
  <definedNames>
    <definedName name="_xlnm.Print_Area" localSheetId="14">'opis'!$A$1:$D$716</definedName>
    <definedName name="_xlnm.Print_Titles" localSheetId="1">'2'!$3:$6</definedName>
    <definedName name="_xlnm.Print_Titles" localSheetId="2">'3'!$3:$8</definedName>
    <definedName name="_xlnm.Print_Titles" localSheetId="3">'3a'!$3:$8</definedName>
  </definedNames>
  <calcPr fullCalcOnLoad="1"/>
</workbook>
</file>

<file path=xl/sharedStrings.xml><?xml version="1.0" encoding="utf-8"?>
<sst xmlns="http://schemas.openxmlformats.org/spreadsheetml/2006/main" count="1735" uniqueCount="915">
  <si>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</si>
  <si>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</si>
  <si>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</si>
  <si>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</si>
  <si>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</si>
  <si>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</si>
  <si>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</si>
  <si>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</si>
  <si>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</si>
  <si>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</si>
  <si>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</si>
  <si>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</si>
  <si>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</si>
  <si>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</si>
  <si>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</si>
  <si>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</si>
  <si>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</si>
  <si>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</si>
  <si>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</si>
  <si>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</si>
  <si>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</si>
  <si>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z tego: 2006 r.</t>
  </si>
  <si>
    <t>1.2</t>
  </si>
  <si>
    <t>1.3</t>
  </si>
  <si>
    <t>...............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</si>
  <si>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</si>
  <si>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</si>
  <si>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</si>
  <si>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</si>
  <si>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</si>
  <si>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</si>
  <si>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</si>
  <si>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 na na obsługę długu (odsetki)</t>
  </si>
  <si>
    <t>Wydatki
z tytułu poręczeń
i gwarancji</t>
  </si>
  <si>
    <t>Wynagro-
dzenia</t>
  </si>
  <si>
    <t>Pochodne od wynagro-
dzeń</t>
  </si>
  <si>
    <t>Plan
na 2007 r.</t>
  </si>
  <si>
    <t>Prognoza</t>
  </si>
  <si>
    <t>1a</t>
  </si>
  <si>
    <t>Zaciągnięte zobowiązania z tytułu:</t>
  </si>
  <si>
    <t>pożyczek</t>
  </si>
  <si>
    <t>kredytów</t>
  </si>
  <si>
    <t>obligacji</t>
  </si>
  <si>
    <t>1b</t>
  </si>
  <si>
    <t>Planowane w roku budżetowym:</t>
  </si>
  <si>
    <t>pożyczki</t>
  </si>
  <si>
    <t>wykupu papierów wartościowych</t>
  </si>
  <si>
    <t>odsetek i dyskonta</t>
  </si>
  <si>
    <t>spłat wynikających z udzielonych poręczeń</t>
  </si>
  <si>
    <t>Prognozowane dochody budżetowe</t>
  </si>
  <si>
    <t>Relacje do dochodów (w %):</t>
  </si>
  <si>
    <r>
      <t xml:space="preserve">długu </t>
    </r>
    <r>
      <rPr>
        <sz val="10"/>
        <rFont val="Arial"/>
        <family val="2"/>
      </rPr>
      <t>(art. 170 ust. 1)</t>
    </r>
  </si>
  <si>
    <r>
      <t xml:space="preserve">spłaty zadłużenia </t>
    </r>
    <r>
      <rPr>
        <sz val="10"/>
        <rFont val="Arial"/>
        <family val="2"/>
      </rPr>
      <t>(art. 169 ust. 1)</t>
    </r>
  </si>
  <si>
    <t>Kwota długu na dzień 31.12.2006</t>
  </si>
  <si>
    <t>Prognoza kwoty długu na rok 2007 i lata następne</t>
  </si>
  <si>
    <t>Dochody i wydatki związane z realizacją zadań realizowanych na podstawie porozumień (umów) między jednostkami samorządu terytorialnego w 2007 r.</t>
  </si>
  <si>
    <t>wynagrodzenia</t>
  </si>
  <si>
    <t>pochodne od wynagrodzeń</t>
  </si>
  <si>
    <t>dotacje</t>
  </si>
  <si>
    <t>wydatki na obsługę długu (odsetki)</t>
  </si>
  <si>
    <t>Wydatki
bieżące</t>
  </si>
  <si>
    <t>Wydatki
majątkowe</t>
  </si>
  <si>
    <t>Wydatki
ogółem</t>
  </si>
  <si>
    <t>Dotacje
ogółem</t>
  </si>
  <si>
    <t>Dochody ogółem</t>
  </si>
  <si>
    <t>rok budżetowy 2007 (7+8+9+10)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</si>
  <si>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</si>
  <si>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</si>
  <si>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</si>
  <si>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</si>
  <si>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</si>
  <si>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</si>
  <si>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</si>
  <si>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</si>
  <si>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</si>
  <si>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Klasyfikacja (dział, rozdział,
par)</t>
  </si>
  <si>
    <t>Pożyczki na finansowanie zadań realizowanych
z udziałem środków pochodzących z budżetu UE</t>
  </si>
  <si>
    <t>Prywatyzacja majątku jst</t>
  </si>
  <si>
    <t>Rozchody ogółem:</t>
  </si>
  <si>
    <t>wydatki
z tytułu poręczeń
i gwarancji</t>
  </si>
  <si>
    <t xml:space="preserve"> oraz dochodów i wydatków dochodów własnych na 2007 r.</t>
  </si>
  <si>
    <t>w tym: dotacja
z budżetu</t>
  </si>
  <si>
    <t>Ogółem</t>
  </si>
  <si>
    <t>Dotacje celowe na zadania własne gminy realizowane przez podmioty należące
i nienależące do sektora finansów publicznych w 2007 r.</t>
  </si>
  <si>
    <t>0970</t>
  </si>
  <si>
    <t>020</t>
  </si>
  <si>
    <t>02001</t>
  </si>
  <si>
    <t>0750</t>
  </si>
  <si>
    <t>0470</t>
  </si>
  <si>
    <t>0870</t>
  </si>
  <si>
    <t>0830</t>
  </si>
  <si>
    <t>0920</t>
  </si>
  <si>
    <t>0350</t>
  </si>
  <si>
    <t>0310</t>
  </si>
  <si>
    <t>0320</t>
  </si>
  <si>
    <t>0330</t>
  </si>
  <si>
    <t>0340</t>
  </si>
  <si>
    <t>0500</t>
  </si>
  <si>
    <t>0910</t>
  </si>
  <si>
    <t>Obsługa długu z tytułu:</t>
  </si>
  <si>
    <t>Prognozowane wydatki budżetowe</t>
  </si>
  <si>
    <t>Prognozowany wynik finansowy</t>
  </si>
  <si>
    <t>wydatki poniesione do 31.12.2006 r.</t>
  </si>
  <si>
    <t>wydatki do poniesienia po 2009 roku</t>
  </si>
  <si>
    <t>dochody własne jst</t>
  </si>
  <si>
    <t>dotacje i środki pochodzące z innych  źr.*</t>
  </si>
  <si>
    <t>dotacje i środki pochodzące
z innych  źr.*</t>
  </si>
  <si>
    <t>w tym: pożyczki, kredyty i obligacje na prefinansowanie</t>
  </si>
  <si>
    <t>w tym: spłaty zobowiązań z tytułu prefinansowania</t>
  </si>
  <si>
    <t>w tym: dochody własne</t>
  </si>
  <si>
    <t xml:space="preserve">       w tym: z tytułu poręczeń</t>
  </si>
  <si>
    <t xml:space="preserve">    zobowiązań wymagalnych </t>
  </si>
  <si>
    <t>kredyty</t>
  </si>
  <si>
    <t>X</t>
  </si>
  <si>
    <t>§ 941</t>
  </si>
  <si>
    <t>§ 942</t>
  </si>
  <si>
    <t>§ 943</t>
  </si>
  <si>
    <t>§ 944</t>
  </si>
  <si>
    <r>
      <t xml:space="preserve">Zakupy
</t>
    </r>
    <r>
      <rPr>
        <sz val="12"/>
        <rFont val="Arial"/>
        <family val="2"/>
      </rPr>
      <t>w tym:</t>
    </r>
  </si>
  <si>
    <t>Przelewy z rachunku lokat</t>
  </si>
  <si>
    <t>5a.</t>
  </si>
  <si>
    <t>5b.</t>
  </si>
  <si>
    <t>5c.</t>
  </si>
  <si>
    <t>5d.</t>
  </si>
  <si>
    <t>Prywatyzacja pośrednia</t>
  </si>
  <si>
    <t>Prywatyzacja bezpośrednia</t>
  </si>
  <si>
    <t>Prywatyzacja majątku pozostałego po likwidacji państwowych jednostek organizacyjnych oraz spółek z udziałem Skarbu Państwa</t>
  </si>
  <si>
    <t>Pozostałe przychody z prywatyzacji</t>
  </si>
  <si>
    <r>
      <t>§ 941 do 944</t>
    </r>
    <r>
      <rPr>
        <vertAlign val="superscript"/>
        <sz val="10"/>
        <rFont val="Arial CE"/>
        <family val="0"/>
      </rPr>
      <t xml:space="preserve">1) </t>
    </r>
  </si>
  <si>
    <r>
      <t>1)</t>
    </r>
    <r>
      <rPr>
        <sz val="12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2"/>
        <rFont val="Times New Roman CE"/>
        <family val="1"/>
      </rPr>
      <t>osobno</t>
    </r>
  </si>
  <si>
    <t>Odsetki od nieterminowych wpłat z tytułu podatków 
i opłat</t>
  </si>
  <si>
    <t>długu po uwzględnieniu art. 170 ust. 3</t>
  </si>
  <si>
    <t>spłaty zadłużenia po uwzględnieniu art. 169 ust. 3</t>
  </si>
  <si>
    <t>Zobowiązania wg tytułów dłużnych:</t>
  </si>
  <si>
    <t xml:space="preserve">spłaty rat pożyczek </t>
  </si>
  <si>
    <t>spłaty rat kredytów</t>
  </si>
  <si>
    <t>10.</t>
  </si>
  <si>
    <t>Inne źródła (wolne środki)</t>
  </si>
  <si>
    <t>Zadania inwestycyjne roczne w 2007 r.</t>
  </si>
  <si>
    <t>Nazwa zadania inwestycyjnego</t>
  </si>
  <si>
    <t>Budowa sieci wodociągowej wraz z przyłączami w Sędziszowie ul. Marianowska oraz w miejscowości Marianów</t>
  </si>
  <si>
    <t>Wodociąg Podsadek Mstyczów</t>
  </si>
  <si>
    <t>Wodociąg Szałas</t>
  </si>
  <si>
    <t>Wodociąg Swaryszów</t>
  </si>
  <si>
    <t>Wodociąg Przemysłowa Tarnawa</t>
  </si>
  <si>
    <t>Uzbrojenie działek komunalnych w miejscowości Pawłowice-wodociąg</t>
  </si>
  <si>
    <t>Wodociąg, kanalizacja- działki przy ulicy Leśnej</t>
  </si>
  <si>
    <t>razem dział 010</t>
  </si>
  <si>
    <t>Przebudowa drogi gminnej Wojciechowice-Deszno</t>
  </si>
  <si>
    <t>Przebudowa drogi gminnej Borszowice-Grązów</t>
  </si>
  <si>
    <t>Budowa i przebudowa dróg gminnych szansą na rozwój gospodarczy oraz poprawę atrakcyjności turystycznej gminy Sędziszów</t>
  </si>
  <si>
    <t>razem dział 600</t>
  </si>
  <si>
    <t>Razem</t>
  </si>
  <si>
    <t>700</t>
  </si>
  <si>
    <t>750</t>
  </si>
  <si>
    <t>751</t>
  </si>
  <si>
    <t>756</t>
  </si>
  <si>
    <t>758</t>
  </si>
  <si>
    <t>801</t>
  </si>
  <si>
    <t>852</t>
  </si>
  <si>
    <t>900</t>
  </si>
  <si>
    <t>ewidencja i znaki drogowe</t>
  </si>
  <si>
    <t>Budowa kanalizacji sanitarnej i deszczowej w Borszowicach oraz cz. ulicy Kieleckiej w Sędziszowie</t>
  </si>
  <si>
    <t>-</t>
  </si>
  <si>
    <t>A. -      
B. -
C. -
D. -</t>
  </si>
  <si>
    <t>Rozbudowa budynku UM w Sędziszowie</t>
  </si>
  <si>
    <t>Program:ZPORR</t>
  </si>
  <si>
    <t>Priorytet:3</t>
  </si>
  <si>
    <t>Działanie:3.2</t>
  </si>
  <si>
    <t>01010</t>
  </si>
  <si>
    <t>01095</t>
  </si>
  <si>
    <t>010</t>
  </si>
  <si>
    <t>Ochrona zbiornika wód podziemnych na terenie gmin:Jędrzejów, Sędziszów,Słupia Jędrzejowska, Wodzisław  (woj.świętokrzyskie)dotychczasowa nazwa kanalizacja Sędziszowa</t>
  </si>
  <si>
    <t>Budowa zbiornika retencyjnego przy ulicy Sportowej</t>
  </si>
  <si>
    <t>Adaptacja starego budynku szkoły podstawowej na świetlicę wiejską oraz zagospodarowanie centrum wsi Łowinia</t>
  </si>
  <si>
    <t>Zagospodarowanie centrum wsi Krzcięcice</t>
  </si>
  <si>
    <t>Zagospodarowanie terenu parku oraz budowa budynku  dla KGW w Pawłowicach</t>
  </si>
  <si>
    <t xml:space="preserve">Przystosowanie budynku komunalnego (budynek byłej SZP) w Gniewięcinie na świetlicę wiejską oraz zagospodarowanie centrum wsi </t>
  </si>
  <si>
    <t>Termomodernizacja - Szkoła Podstawowa w Krzcięcicach</t>
  </si>
  <si>
    <t>Termomodernizacja - Szkoła Podstawowa w Zielonkach</t>
  </si>
  <si>
    <t>Termomodernizacja - S.C.K. w Sędziszowie</t>
  </si>
  <si>
    <t xml:space="preserve">Termomodernizacja - Przedszkole na Skarpie  </t>
  </si>
  <si>
    <t>razem dział 750</t>
  </si>
  <si>
    <t>razem dział 801</t>
  </si>
  <si>
    <t>razem dział 900</t>
  </si>
  <si>
    <t>razem dział 926</t>
  </si>
  <si>
    <t>Wykup gruntów (zwłaszcza pod drogami powstałymi w wyniku zatwierdzania miejscowych planów zagospodarowania przestrzennego)</t>
  </si>
  <si>
    <t>Urząd  Miejski
Sędziszów</t>
  </si>
  <si>
    <t>Razem dział 010</t>
  </si>
  <si>
    <t>Zakup zintegrowanego systemu zarządzania informacją i elektronicznym obiegiem dokumentów oraz legalizacja oprogramowania</t>
  </si>
  <si>
    <t>Zakup centrali telefonicznej</t>
  </si>
  <si>
    <t>Elektroniczny obieg dokumentów</t>
  </si>
  <si>
    <t>Razem dział 750</t>
  </si>
  <si>
    <t>Ogrodzenie placu zabaw przy ulicy Partyzantów w Sędziszowie</t>
  </si>
  <si>
    <t>Dobudowa oświetlenia ulicznego w Boleścicach przy drodze gminnej w rejonie zabudowań od Gimnazjum w kierunku Sędziszowa</t>
  </si>
  <si>
    <t>Dobudowa oświetlenia ulicznego w Marianowie przy drodze gminnej w rejonie posesji Nr 1</t>
  </si>
  <si>
    <t>Dobudowa oświetlenia ulicznego przy ulicy Marianowskiej w kierunku Marianowa</t>
  </si>
  <si>
    <t>Dobudowa oświetlenia ulicznego w Czekaju w rejonie Pani Kwiatkowskiej</t>
  </si>
  <si>
    <t>Wymiana słupów oświetleniowych parkowych wraz z oprawami rtęciowymi na nowe słupy i oprawy sodowe w rejonie Samorządowego Centrum Kultury w mieście Sędziszów</t>
  </si>
  <si>
    <t>Wymiana opraw rtęciowych na oprawy sodowe 
100 W - oświetlenie uliczne w miejscowości Swaryszów</t>
  </si>
  <si>
    <t>Wymiana opraw rtęciowych na oprawy sodowe 
100 W - oświetlenie uliczne w miejscowości Tarnawa</t>
  </si>
  <si>
    <t>Budowa zbiornika na ścieki sanitarne w Sędziszowie przy ulicu Klonowej Nr 2/1</t>
  </si>
  <si>
    <t>Razem dział 900</t>
  </si>
  <si>
    <t>Razem dział 926</t>
  </si>
  <si>
    <t>Budowa ścieżki rowerowej szer. 3m
 i długości 300mb</t>
  </si>
  <si>
    <t>Termomodernizacja - MGOZ w Sędziszowie</t>
  </si>
  <si>
    <t>Termomodernizacja  - Szkoła Podstawowa Nr 1 w Sędziszowie</t>
  </si>
  <si>
    <t>Termomodernizacja - Szkoła Podstawowa w Tarnawie</t>
  </si>
  <si>
    <t>Przebudowa dworku po byłym PGR na Dom Pomocy Społecznej dla Osób Starych i budowa kanalizacji przy ul. Klonowej</t>
  </si>
  <si>
    <t>Iluminacja kościoła Św.Brata Alberta w Sędziszowie</t>
  </si>
  <si>
    <t>Iluminacja kościoła Św.Apostołów Piotra i Pawła w Sędziszowie</t>
  </si>
  <si>
    <t>Budowa kompleksu sportowo-rehabilitacyjno-edukacyjnego w Sędziszowie</t>
  </si>
  <si>
    <t>z tego źródła finansowania</t>
  </si>
  <si>
    <t xml:space="preserve">A.      
B.
C.114 644
EFRR
D. </t>
  </si>
  <si>
    <t xml:space="preserve">A.      
B.
C.114 644
D. </t>
  </si>
  <si>
    <r>
      <t xml:space="preserve">A.      
B.
C.
D. 833 432
 </t>
    </r>
    <r>
      <rPr>
        <sz val="8"/>
        <rFont val="Arial CE"/>
        <family val="2"/>
      </rPr>
      <t>ANR RZESZÓW</t>
    </r>
  </si>
  <si>
    <t>A.      
B.
C.
D. 833 432</t>
  </si>
  <si>
    <t>Dobudowa oświetlenia ulicznego w Mstyczowie przy drodze gminnej od torów  kolejowych w kierunku wsi</t>
  </si>
  <si>
    <t>Razem:</t>
  </si>
  <si>
    <t>Zakład Usług Komunalnych
w Sędziszowie</t>
  </si>
  <si>
    <t>Dotacja na zimowe utrzymanie dróg na terenie gminy</t>
  </si>
  <si>
    <t>Dotacja na wykonywanie porządków na terenie gminy Sędziszów poza terenami objętymi zleceniem</t>
  </si>
  <si>
    <t>Stowarzyszenie na rzecz Ekorozwoju Wsi Sosnowiec z  siedzibą w Szkole Podstawowej w Sosnowcu</t>
  </si>
  <si>
    <t>Środowiskowy Dom Samopomocy</t>
  </si>
  <si>
    <t>Centra Kultury i Sztuki</t>
  </si>
  <si>
    <t>Dotacja do odnowy dróg powiatowych położonych na terenie gminy Sędziszów</t>
  </si>
  <si>
    <t>Dotacja na pokrycie kosztów utrzymania i funkcjonowania jednostki organizacyjnej Policji</t>
  </si>
  <si>
    <t>Dotacja dla podmiotu realizującego zadanie - upowszechnianie sportu</t>
  </si>
  <si>
    <t>Infrastruktura wodociągowa i sanitacyjna wsi</t>
  </si>
  <si>
    <t>01030</t>
  </si>
  <si>
    <t>Izby rolnicze</t>
  </si>
  <si>
    <t>Pozostała działalność</t>
  </si>
  <si>
    <t>Rolnictwo i łowiectwo</t>
  </si>
  <si>
    <t>Drogi publiczne powiatowe</t>
  </si>
  <si>
    <t>Drogi publiczne gminne</t>
  </si>
  <si>
    <t>Transport i łączność</t>
  </si>
  <si>
    <t>Cmentarze</t>
  </si>
  <si>
    <t>Działalność usługowa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</si>
  <si>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</si>
  <si>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</si>
  <si>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</si>
  <si>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</si>
  <si>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Administracja publiczna</t>
  </si>
  <si>
    <t>Urzędy naczelnych organów władzy państwowej, kontroli i ochrony prawa</t>
  </si>
  <si>
    <t>Urzędy naczelnych organów władzy państwowej, kontroli i ochrony prawa oraz sądownictwa</t>
  </si>
  <si>
    <t>Pozostałe wydatki obronne</t>
  </si>
  <si>
    <t>Obrona narodowa</t>
  </si>
  <si>
    <t>Jednostki terenowe Policji</t>
  </si>
  <si>
    <t>Ochotnicze straże pożarne</t>
  </si>
  <si>
    <t>Bezpieczeństwo publiczne i ochrona przeciwpożarowa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</si>
  <si>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</si>
  <si>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</si>
  <si>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>Obsługa długu publicznego</t>
  </si>
  <si>
    <t>Rezerwy ogólne i celowe</t>
  </si>
  <si>
    <t>Różne rozliczenia</t>
  </si>
  <si>
    <t>Szkoły podstawowe</t>
  </si>
  <si>
    <t>Oddziały przedszkolne w szkołach podstawowych</t>
  </si>
  <si>
    <t>Przedszkola</t>
  </si>
  <si>
    <t>Gimnazja</t>
  </si>
  <si>
    <t>Dowożenie uczniów do szkół</t>
  </si>
  <si>
    <t>Licea ogólnokształcące</t>
  </si>
  <si>
    <t>Dokształcanie i doskonalenie nauczycieli</t>
  </si>
  <si>
    <t>Oświata i wychowanie</t>
  </si>
  <si>
    <t>Lecznictwo ambulatoryjne</t>
  </si>
  <si>
    <t>Dotacje celowe przekazane z budżetu państwa na realizację inwestycji i zakupów inwestycyjnych własnych gmin (związków gmin).</t>
  </si>
  <si>
    <t>Wpływy z różnych dochodów</t>
  </si>
  <si>
    <t>Dzierżawa obwodów łowieckich</t>
  </si>
  <si>
    <t>Dochody z najmu i dzierżawy składników majątkowych Skarbu Państwa, jednostek samorządu terytorialnego lub innych jednostek zaliczanych do sektora finansów publicznych oraz innych umów o podobnym charakterze.</t>
  </si>
  <si>
    <t>Wpływy z opłat za zarząd, użytkowanie i użytkowanie wieczyste nieruchomości.</t>
  </si>
  <si>
    <t>Dochody z najmu i dzierżawy składników majątkowych Skarbu Państwa, jednostek samorządu terytorialnego lub innych jednostek zaliczanych do sektora finansów publicznych oraz innych umów o podobnym charakterze</t>
  </si>
  <si>
    <t>Wpływy ze sprzedaży składników majątkowych.</t>
  </si>
  <si>
    <t>Dotacje celowe otrzymane z Budżetu Państwa na realizację zadań bieżących  z zakresu administracji rządowej oraz innych zadań zleconych gminie (związków gmin) ustawami</t>
  </si>
  <si>
    <t>Dochody jednostek samorządu terytorialnego związane z realizacją zadań z zakresu administracji rządowej oraz innych zadań zleconych ustawami</t>
  </si>
  <si>
    <t>Wpływy z usług</t>
  </si>
  <si>
    <t>Pozostałe odsetki</t>
  </si>
  <si>
    <t>Dotacje celowe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</si>
  <si>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</si>
  <si>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</si>
  <si>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</si>
  <si>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</si>
  <si>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</si>
  <si>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</si>
  <si>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</si>
  <si>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Podatek od posiadania psów</t>
  </si>
  <si>
    <t>Wpływy z opłaty targowej</t>
  </si>
  <si>
    <t>Odsetki od nieterminowych wpłat z tytułu podatku</t>
  </si>
  <si>
    <t>Wpływy z opłaty skarbowej</t>
  </si>
  <si>
    <t>Wpływy z opłat za wydawanie zezwoleń na sprzedaż alkoholu</t>
  </si>
  <si>
    <t>Podatek dochodowy od osób fizycznych</t>
  </si>
  <si>
    <t>Podatek dochodowy od osób prawnych</t>
  </si>
  <si>
    <t>Subwencje ogólne z budżetu państwa – subwencja oświatowa</t>
  </si>
  <si>
    <t>Subwencje ogólne z budżetu państwa – subwencja wyrównawcza</t>
  </si>
  <si>
    <t>Dotacje celowe otrzymane z Budżetu Państwa na realizację zadań bieżących  z zakresu administracji rządowej oraz innych zadań zleconych gminie (związkom gmin) ustawami</t>
  </si>
  <si>
    <t>Dotacje celowe otrzymane z Budżetu Państwa na realizację zadań bieżących  z zakresu administracji rządowej oraz innych zadań zleconych gminie (związkowi gmin) ustawami</t>
  </si>
  <si>
    <t>Dotacje celowe otrzymane z Budżetu Państwa na realizację własnych zadań bieżących gmin (związkom gmin)</t>
  </si>
  <si>
    <t>Dotacje celowe otrzymane z Budżetu Państwa na realizację własnych zadań bieżących gminy (związków gmin)</t>
  </si>
  <si>
    <t>Środki na dofinansowanie własnych inwestycji gmin (związków gmin), powiatów (związków powiatów), samorządu województwa, pozyskane z innych źródeł</t>
  </si>
  <si>
    <t>Zwalczanie narkomanii</t>
  </si>
  <si>
    <t>Przeciwdziałanie alkoholizmowi</t>
  </si>
  <si>
    <t>Ochrona zdrowia</t>
  </si>
  <si>
    <t>Placówki opiekuńczo-wychowawcze</t>
  </si>
  <si>
    <t>Domy pomocy społecznej</t>
  </si>
  <si>
    <t>Ośrodki wsparcia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</si>
  <si>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</si>
  <si>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</si>
  <si>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</si>
  <si>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</si>
  <si>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</si>
  <si>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</si>
  <si>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Pomoc społeczna</t>
  </si>
  <si>
    <t>Świetlice szkolne</t>
  </si>
  <si>
    <t>Pomoc materialna dla uczniów</t>
  </si>
  <si>
    <t>Edukacyjna Opieka 
Wychowawcza</t>
  </si>
  <si>
    <t>Gospodarka odpadamia</t>
  </si>
  <si>
    <t>Oczyszczenie miast i wsi</t>
  </si>
  <si>
    <t>Utrzymanie zieleni w miastach i gminach</t>
  </si>
  <si>
    <t>Schroniska dla zwierząt</t>
  </si>
  <si>
    <t>Oświetlenie ulic, placów i dróg</t>
  </si>
  <si>
    <t>Gospodarka komunalna i ochrona środowiska</t>
  </si>
  <si>
    <t>Centra kultury i sztuki</t>
  </si>
  <si>
    <t>Kultura i ochrona dziedzictwa narodowego</t>
  </si>
  <si>
    <t>Zadania z zakresu kultury fizycznej i sportu</t>
  </si>
  <si>
    <t>Kultura fizyczna i sport</t>
  </si>
  <si>
    <t>Gminny Fundusz Ochrony Środowiska i Gospodarki Wodnej</t>
  </si>
  <si>
    <t>Edukacja ekologiczna w środowisku</t>
  </si>
  <si>
    <t>Likwidacja dzikich wysypisk śmieci</t>
  </si>
  <si>
    <t>Zadrzewienie terenów komunalnych</t>
  </si>
  <si>
    <t>0360</t>
  </si>
  <si>
    <t>0370</t>
  </si>
  <si>
    <t>0430</t>
  </si>
  <si>
    <t>0410</t>
  </si>
  <si>
    <t>0480</t>
  </si>
  <si>
    <t>Wykonanie prac zapobiegających niekontrolowanemu przepływowi wód</t>
  </si>
  <si>
    <t>Sprawy bieżące z zakresu ochrony środowiska</t>
  </si>
  <si>
    <t>- dopłata do wapnowania gleb</t>
  </si>
  <si>
    <t>ROLNICTWO I ŁOWIECTWO</t>
  </si>
  <si>
    <t>wydatki bieżące</t>
  </si>
  <si>
    <t>wydatki inwestycyjne</t>
  </si>
  <si>
    <t>Infrastruktura wodociągowa i sanitacyjna wsi - inwestycje</t>
  </si>
  <si>
    <t>budowa sieci wodociągowej wraz z przyłączami w Sędziszowie ul.Marianowska oraz w miejscowości Marianów</t>
  </si>
  <si>
    <t>- środki z budżetu państwa- EFRR</t>
  </si>
  <si>
    <t>- wpłaty ludności</t>
  </si>
  <si>
    <t>- środki własne</t>
  </si>
  <si>
    <t>wodociąg Szałas</t>
  </si>
  <si>
    <t xml:space="preserve">wodociąg Swaryszów </t>
  </si>
  <si>
    <t>uzbrojenie działek komunalnych w miejscowości Pawłowice - wodociąg</t>
  </si>
  <si>
    <t>Izby Rolnicze</t>
  </si>
  <si>
    <t>wpłaty na rzecz izb rolniczych w wysokości 2 % uzyskanych wpływów z podatku rolnego</t>
  </si>
  <si>
    <t xml:space="preserve">Pozostała działalność </t>
  </si>
  <si>
    <t>opłaty z tytułu użytkowania wieczystego gruntów Skarbu Państwa</t>
  </si>
  <si>
    <t xml:space="preserve">opinie szacunkowe gruntów </t>
  </si>
  <si>
    <t>opłaty notarialne, opłaty za założenie ksiąg wieczystych</t>
  </si>
  <si>
    <t xml:space="preserve">sporządzanie dokumentacji geodezyjnej (rozgraniczenia, podziały działek gminnych) </t>
  </si>
  <si>
    <t>zakup tablic z numerami porządkowymi dla oznaczenia bloków ,niektórych ulic oraz budynków we wsi Bugaj</t>
  </si>
  <si>
    <t>ogłoszenia zamieszczane w prasie lokalnej</t>
  </si>
  <si>
    <t>składki na związki i organizacje do których przynależy gmina</t>
  </si>
  <si>
    <t>składka na Stowarzyszenie Gmin Świętokrzyskich</t>
  </si>
  <si>
    <t>składka na Stowarzyszenie Miast i Gmin Małopolskich</t>
  </si>
  <si>
    <t xml:space="preserve">gminny punkt zbiórki padliny                                                         </t>
  </si>
  <si>
    <t xml:space="preserve">- </t>
  </si>
  <si>
    <t>zakup aktualnych wersji programów  ewidencji gruntów</t>
  </si>
  <si>
    <t xml:space="preserve">stale opłaty roczne za umieszczenie urządzeń wodociągowych w pasie drogowym </t>
  </si>
  <si>
    <t>Dotacja dla Zakładu Usług Komunalnych w Sędziszowie na zakup koparki</t>
  </si>
  <si>
    <t>Dotacja dla Miejsko - Gminnego Ośrodka Zdrowia w Sędziszowie na zakup sprzętu medycznego</t>
  </si>
  <si>
    <t xml:space="preserve">TRANSPORT I ŁĄCZNOŚĆ                                            </t>
  </si>
  <si>
    <t>dotacja do odnowy dróg powiatowych położonych na terenie gminy Sędziszów</t>
  </si>
  <si>
    <t>wynagrodzenia bezosobowe - umowy zlecenia inspektora  nadzoru</t>
  </si>
  <si>
    <t xml:space="preserve">remonty, ulic i chodników na terenie miasta              </t>
  </si>
  <si>
    <t xml:space="preserve">remonty dróg na terenie gminy </t>
  </si>
  <si>
    <t>bieżące utrzymanie ulic i chodników na terenie miasta</t>
  </si>
  <si>
    <t>bieżące utrzymanie dróg na terenie gminy</t>
  </si>
  <si>
    <t xml:space="preserve">DZIAŁALNOŚĆ USŁUGOWA                                             </t>
  </si>
  <si>
    <t>zakup zniczy ,wiązanek okolicznościowych</t>
  </si>
  <si>
    <t>bieżące prace konserwacyjne ,porządkowanie cmentarzy</t>
  </si>
  <si>
    <t xml:space="preserve">ADMINISTRACJA PUBLICZNA                                 </t>
  </si>
  <si>
    <t>z tego :</t>
  </si>
  <si>
    <t xml:space="preserve">zadania zlecone                                                                                     </t>
  </si>
  <si>
    <t xml:space="preserve">Urzędy Wojewódzkie                                                                                    </t>
  </si>
  <si>
    <t>świadczenia rzeczowe wynikacące z przepisów dotyczących bezpieczeństwa i higieny pracy</t>
  </si>
  <si>
    <t xml:space="preserve">wynagrodzenia osobowe pracowników                                                              </t>
  </si>
  <si>
    <t>dodatkowe wynagrodzenie roczne</t>
  </si>
  <si>
    <t>składki na ubezpieczenia społeczne</t>
  </si>
  <si>
    <t>składki na Fundusz Pracy</t>
  </si>
  <si>
    <t>odpisy na zakładowy fundusz świadczeń spocjalnych</t>
  </si>
  <si>
    <t xml:space="preserve">Rady Gmin (miast i miast na prawach powiatu)                                                                                   </t>
  </si>
  <si>
    <t xml:space="preserve">diety dla radnych                                                                                   </t>
  </si>
  <si>
    <t xml:space="preserve">ryczałt dla przewodniczącego                                                              </t>
  </si>
  <si>
    <t xml:space="preserve">zakupy dla potrzeb Rady  </t>
  </si>
  <si>
    <t>zakup nagród i pucharów na konkursy w szkołach</t>
  </si>
  <si>
    <t xml:space="preserve">szkolenia   </t>
  </si>
  <si>
    <t xml:space="preserve">delegacje                                                                                                  </t>
  </si>
  <si>
    <t xml:space="preserve">Urzędy Gmin (miast i miast na prawach powiatu)                                                                                    </t>
  </si>
  <si>
    <t>świadczenia rzeczowe wynikające z przepisów dotyczących bezpieczeństwa i higieny pracy</t>
  </si>
  <si>
    <t xml:space="preserve">wynagrodzenia osobowe                                                                 </t>
  </si>
  <si>
    <t>prowizja dla sołtysów</t>
  </si>
  <si>
    <t xml:space="preserve">składki na ubezpieczenia społeczne                                                   </t>
  </si>
  <si>
    <t>wpłaty na Państwowy Fundusz Rehabilitacji Osób Niepełnosprawnych</t>
  </si>
  <si>
    <t>- węgiel + koks, odpady opałowe</t>
  </si>
  <si>
    <t>- zakup paliwa do 2 samochodów: Peugeot Partner, Skoda Octavia oraz zakup części do wymienionych samochodów</t>
  </si>
  <si>
    <t>- zakup materiałów biurowych, kalkulatorów</t>
  </si>
  <si>
    <t>- zakup druków do Urzędu na poszczególne stanowiska</t>
  </si>
  <si>
    <t>- zakup książek i czasopism</t>
  </si>
  <si>
    <t>- opłata za prenumeratę Dziennika Ustaw, Dziennika Urzędowego Województwa Świętokrzyskiego</t>
  </si>
  <si>
    <t>- zakup środków czystości do Urzędu oraz niezbędnych materiałów do bieżącego utrzymania budynku i funkcjonowania Urzędu</t>
  </si>
  <si>
    <t xml:space="preserve">- zakup mebli </t>
  </si>
  <si>
    <t>- zorganizowanie uroczystości 50-lecia pożycia par małżeńskich</t>
  </si>
  <si>
    <t xml:space="preserve">- spotkania z kierownikami jednostek z terenu gminy 
(narady z dyrektorami i związkami zawodowymi, posiedzenia komisji, wigilia, posiedzenia Rady Społecznej)
</t>
  </si>
  <si>
    <t>- spotkanie z Burmistrzem z okazji Dnia Edukacji 
Narodowej</t>
  </si>
  <si>
    <t>- nagrody na zawody  sportowo-pożarnicze i turniej wiedzy o pożarnictwie</t>
  </si>
  <si>
    <t>- obchody Gminnego Dnia Strażaka ,nadanie sztandaru Zarządowi Miejsko-Gminnemu OSP</t>
  </si>
  <si>
    <t>- zakupy związane z posiedzeniami Zarządu Miejsko-Gminnego OSP</t>
  </si>
  <si>
    <t>- zwrot  pracownikom za zakupione okulary korygujące (ze wskazaniem pracy przy komputerze)</t>
  </si>
  <si>
    <t xml:space="preserve">zapłata za energię elektryczną, opłata za wodę                                            </t>
  </si>
  <si>
    <t xml:space="preserve">- malowanie  pomieszczeń w budynku Urzędu oraz wykonanie posadzki </t>
  </si>
  <si>
    <t>- naprawy centrali telefonicznej,ksera,systemu alarmowego oraz samochodów</t>
  </si>
  <si>
    <t>- częściowa wymiana grzejników CO, częściowa wymiana drzwi w budynku, remont pomieszczeń przeznaczonych na archiwum oraz inne nieprzewidziane remonty,naprawy (wynagrodzenia bezosobowe-umowy zlecenia na kwotę 
 1 000,00 zł)</t>
  </si>
  <si>
    <t>zakup usług zdrowotnych (badania okresowe i wstępne pracowników</t>
  </si>
  <si>
    <t xml:space="preserve">- usługi pocztowe oraz opłaty zryczałtowane za przesyłki pocztowe </t>
  </si>
  <si>
    <t>- ZETO S.A. -  nadzór autorski ,  aktualizacja i wprowadzanie danych , szkolenia w nowych programach</t>
  </si>
  <si>
    <t>- szkolenia dla pracowników, szkolenia BHP</t>
  </si>
  <si>
    <t xml:space="preserve"> - konserwacja i przegląd systemu alarmowego </t>
  </si>
  <si>
    <t xml:space="preserve"> - konserwacja i przegląd ksera</t>
  </si>
  <si>
    <t xml:space="preserve"> - opłaty ogłoszeniowe o przetargach</t>
  </si>
  <si>
    <t xml:space="preserve"> - usługi kominiarskie, wywóz nieczystości, konserwacja centrali telefonicznej,gaśnic</t>
  </si>
  <si>
    <t>- umowa licencji LEX , utrzymanie Miejskiego Portalu Internetowego - domena</t>
  </si>
  <si>
    <t xml:space="preserve">- usługi w zakresie prac redakcyjnych, technicznych, graficznych w wydziałach </t>
  </si>
  <si>
    <t>- przeglądy techniczne samochodów</t>
  </si>
  <si>
    <t>- koszty egzekucyjne płacone do Urzędów Skarbowych</t>
  </si>
  <si>
    <t>- obsługa bankowa</t>
  </si>
  <si>
    <t>zakup usług dostępu do sieci Internet</t>
  </si>
  <si>
    <t>opłaty za usługi telekomunikacyjne telefonii
 komórkowej</t>
  </si>
  <si>
    <t>opłaty za usługi telekomunikacyjne telefonii 
stacjonarnej</t>
  </si>
  <si>
    <t xml:space="preserve">delegacje </t>
  </si>
  <si>
    <t>różne opłaty: ubezpieczenie samochodów , sprzętu, budynku</t>
  </si>
  <si>
    <t xml:space="preserve">odpisy  na zakładowy fundusz świadczeń socjalnych                                               </t>
  </si>
  <si>
    <t>zakup materiałów  papierniczych do sprzętu drukarskiego i urządzeń kserograficznych</t>
  </si>
  <si>
    <t>zakup akcesoriów komputerowych (programów licencji,tonerów oraz tuszu do drukarek)</t>
  </si>
  <si>
    <t>rozbudowa budynku Urzędu Miejskiego w Sędziszowie (projekt,uzgodnienia) - inwestycja</t>
  </si>
  <si>
    <t>termomodernizacja (przygotowanie audytu,wykonanie projektu) - inwestycja</t>
  </si>
  <si>
    <t>- Miejsko Gminny Ośrodek Zdrowia w Sędziszowie</t>
  </si>
  <si>
    <t>- Samorządowe Centrum Kultury w Sędziszowie</t>
  </si>
  <si>
    <t>zakup zintegrowanego systemu zarządzania informacją i elektronicznym obiegiem dokumentów oraz legalizacja oprogramowania - inwestycja</t>
  </si>
  <si>
    <t>zakup centrali telefonicznej -  inwestycja</t>
  </si>
  <si>
    <t>elektroniczny obieg dokumentów  (zakup sprzętu komputerowego)- inwestycja</t>
  </si>
  <si>
    <t>promocja gminy i Dni Sędziszowa w tym wynagrodzenia bezosobowe na kwotę 900,00 zł</t>
  </si>
  <si>
    <t>dofinansowanie gazety lokalnej  w tym wynagrodzenia bezosobowe na kwotę 6 360,00 zł</t>
  </si>
  <si>
    <t xml:space="preserve">Dopłata dla pracowników zatrudnionych za pośrednictwem Powiatowego Urzędu Pracy – likwidacja skutków bezrobocia 
</t>
  </si>
  <si>
    <t>wynagrodzenia osobowe pracowników</t>
  </si>
  <si>
    <t>usługi zdrowotne - badania wstępne pracowników</t>
  </si>
  <si>
    <t xml:space="preserve">odpisy  na zakładowy fundusz świadczeń socjalnych </t>
  </si>
  <si>
    <t xml:space="preserve">URZĘDY NACZELNYCH ORGANÓW WŁADZY PAŃSTWOWEJ, KONTROLI I OCHRONY PRAWA ORAZ SĄDOWNICTWA </t>
  </si>
  <si>
    <t>środki przeznaczone na prowadzenie i aktualizację stałego rejestru wyborców - zakup materiałów  biurowych</t>
  </si>
  <si>
    <t>OBRONA NARODOWA</t>
  </si>
  <si>
    <t>dalsza rozbudowa radiowego systemu uruchamiania syren, ostrzegania i alarmowania ludności, sterowanie stacją DSP 15 z komputera - zakup programu i modemów. Zakup i zainstalowanie elektronicznej syreny alarmowej z możliwością podawania komunikatów słownych na budynku Urzędu Miejskiego</t>
  </si>
  <si>
    <t>uduskonalenie oprogramowania systemu komputerowej bazy danych</t>
  </si>
  <si>
    <t>zakupy uzupełniające w tym sprzętu oraz ubrań ochronnych wodoodpornych i organizacyjnych dla Drużyny Ratownicta Wodnego</t>
  </si>
  <si>
    <t>gospodarka magazynowa - remont i malowanie magazynu, utylizacja wycofanego z użytkowania sprzętu ochronnego V kategorii po przekroczeniu czasookresu magazynowania</t>
  </si>
  <si>
    <t>konserwacja i uwierzytelnienie sprzętu,</t>
  </si>
  <si>
    <t>propagowanie tematyki Ochrony Ludności, Reagowania Kryzysowego i Obrony Cywilnej, organizacja konkursów, prezentacji, nagrody, wyróżnienia i materiały</t>
  </si>
  <si>
    <t>aprowizacja drużyn i jednostek organizacyjnych Obrony Cywilnej podczas ćwiczeń, pokazów, prezentacji, teoretycznych i praktycznych, zapłata za szkolenia 
specjalistyczne</t>
  </si>
  <si>
    <t>szkolenia systemowe - podstawowe i doskonalące prowadzone przez trenerów szkól wyższych w Krakowie 
i Częstochowie.</t>
  </si>
  <si>
    <t>opłaty za rozmowy telefoniczne komórkowe</t>
  </si>
  <si>
    <t xml:space="preserve">BEZPIECZEŃSTWO PUBLICZNE I OCHRONA PRZECIWPOŻAROWA                                                    </t>
  </si>
  <si>
    <t>dotacja na pokrycie kosztów  utrzymania i funkcjonowania jednostek organizacyjnych Policji</t>
  </si>
  <si>
    <t xml:space="preserve">składki na ubezpieczenia społeczne                                           </t>
  </si>
  <si>
    <t xml:space="preserve">składki na Fundusz Pracy                                                             </t>
  </si>
  <si>
    <t>ryczałt dla Komendanta Gminnego - wynagrodzenie bezosobowe</t>
  </si>
  <si>
    <t>ryczałt dla 5 kierowców - wynagrodzenia bezosobowe</t>
  </si>
  <si>
    <t>zakup paliwa do 6 samochodów bojowych beczkowozów oraz do 9 lekkich biorących udział w akcjach ratowniczo-gaśniczych pożarach, 14 motopomp i 5 autopomp, zakup sprzętu pożarniczego tj. agregat prądotwórczy z osprzętem, ubrania bojowe, buty strażackie, węże gaśnicze, części do samochodów, materiały budowlane na drobne naprawy remonty strażnic,prenumerata czasopism:"STRAŻAK" ,"PRZEGLĄD POŻARNICZY"</t>
  </si>
  <si>
    <t>jubileusz 90- lecia OSP Tarnawa</t>
  </si>
  <si>
    <t>jubileusz 90- lecia OSP Krzcięcice</t>
  </si>
  <si>
    <t>jubileusz 90 - lecia OSP Borszowice</t>
  </si>
  <si>
    <t>zapłata za energię elektryczną</t>
  </si>
  <si>
    <t>remont samochodów, motopomp i urządzeń selektywnych</t>
  </si>
  <si>
    <t xml:space="preserve">wypłata za pełnione dyżury przez ochotników Służb Ratowniczych w Sędziszowie -Jednostka Ratowniczo -Gaśnicza w Jędrzejowie                   </t>
  </si>
  <si>
    <t xml:space="preserve">szkolenia strażaków, ekwiwalent za udział strażaków  w akcjach ratowniczych, badania okresowe 30 strażaków, przeglądy techniczne 15 samochodów pożarniczych, obóz szkoleniowy dla czonków MDP </t>
  </si>
  <si>
    <t>badania kierowców (pojazdów uprzywilejowanych)</t>
  </si>
  <si>
    <t>Nazwa projektu:Budowa sieci wodociągowej z przyłączami w miejscowości Marianów (bez ulicy Marianowskiej)</t>
  </si>
  <si>
    <t>Dotacja z budżetu Wojewody na zadania własne</t>
  </si>
  <si>
    <t>OSP Gniewięcin - wymiana okien w remizie ,zabudowa płytek ceramicznych w pomieszczeniu kuchennym</t>
  </si>
  <si>
    <t>OSP Klimontów - budowa pomieszczenia higieniczno - sanitarnego</t>
  </si>
  <si>
    <t>OSP Krzcięcice - ściągnięcie opaskami całej remizy (ankrowanie),malowanie ścian zewnętrznych remizy,wymiana 5 okien w sali tanecznej (prace remontowe zostaną wykonane we własnym zakresie)</t>
  </si>
  <si>
    <t>OSP Słaboszowice: wymiana 7 szt.okien w remizie</t>
  </si>
  <si>
    <t>OSP Tarnawa  - remont podłogi oraz wymiana okien - prace remontowe zostaną wykonane we własnym zakresie</t>
  </si>
  <si>
    <t xml:space="preserve">OSP Łowinia - wymiana okien w remizie ,uzupełnienie tynów zewnętrznych ,malowanie tynków zewnętrznych
 i wewnętrznych </t>
  </si>
  <si>
    <t>OSP Swaryszów - wymiana pokrycia dachowego</t>
  </si>
  <si>
    <t>OSP Borszowice - wymiana okien oraz drzwi wejściowych</t>
  </si>
  <si>
    <t>1. Wytwarzanie i zaopatrywanie w energię elektryczna, gaz i wodę</t>
  </si>
  <si>
    <t>2. Gospodarka komunalna i ochrona środowiska</t>
  </si>
  <si>
    <t>OSP Zielonki - montaż barierki zabezpieczającej rów przed wejściem do remizy,wykonanie stropu w wieżyczce z przeznaczeniem na pomieszczenie gospodarcze</t>
  </si>
  <si>
    <t>ubezpieczenie 15 samochodów, grupowe ubezpieczenie 14 jednostek OSP i 3 Młodzieżowych Drużyn Pożarniczych oraz indywidualne ubezpieczenia 30 strażaków z OSP Sędziszów, Swaryszów,  Krzcięcice, Przełaj , Zielonki</t>
  </si>
  <si>
    <t>OBSŁUGA DŁUGU PUBLICZNEGO</t>
  </si>
  <si>
    <t xml:space="preserve">Obsługa papierów wartościowych, kredytów i pożyczek jednostek samorządu terytorialnego </t>
  </si>
  <si>
    <t xml:space="preserve">spłata odsetek od zaciągniętego kredytu                                                                                                 
</t>
  </si>
  <si>
    <t xml:space="preserve">spłata za poręczenie udzielone dla UM Jędrzejów                             </t>
  </si>
  <si>
    <t xml:space="preserve">spłata za poręczenie udzielone dla Sędziszowskiego Przedsiębiorstwa Energetyki Cieplnej Spółka z o. o.                            </t>
  </si>
  <si>
    <t xml:space="preserve">RÓŻNE ROZLICZENIA                                                                     </t>
  </si>
  <si>
    <t>rezerwa budżetowa</t>
  </si>
  <si>
    <t xml:space="preserve">OŚWIATA I WYCHOWANIE                                       </t>
  </si>
  <si>
    <t xml:space="preserve">z tego:  </t>
  </si>
  <si>
    <t xml:space="preserve">Szkoły Podstawowe                                                                           </t>
  </si>
  <si>
    <t xml:space="preserve">dotacje podmiotowe z budżetu dla publicznej jednostki systemu oświaty prowadzonej przez osobę prawną inną niż j.s.t. oraz przez osobę fizyczną                          </t>
  </si>
  <si>
    <t xml:space="preserve">dotacja podmiotowa na remont dachu Publicznej Szkoły Podstawowej w Sosnowcu                   </t>
  </si>
  <si>
    <t xml:space="preserve">dodatki mieszkaniowe, dodatki wiejskie , zapomogi    zdrowotne dla nauczycieli oraz odprawy pieniężne wypłacane z tytułu zmniejszenia zatrudnienia z przyczyn dotyczących pracodawcy                                                         </t>
  </si>
  <si>
    <t xml:space="preserve">wynagrodzenia osobowe pracowników  </t>
  </si>
  <si>
    <t xml:space="preserve">dodatkowe wynagrodzenie roczne                                              </t>
  </si>
  <si>
    <t xml:space="preserve">zakup materiałów i wyposażenia  w tym: środki czystości, materiały biurowe, opał, druki, materiały do remontów                                                    </t>
  </si>
  <si>
    <t>zakup pomocy naukowych, dydaktycznych i książek</t>
  </si>
  <si>
    <t xml:space="preserve">zakup energii elektrycznej, cieplnej , wody                                  </t>
  </si>
  <si>
    <t>zakup usług zdrowotnych</t>
  </si>
  <si>
    <t>zakup usług remontowych, budowlano - montażowych , konserwacja pomieszczeń i budynków w: 
          Szkole Podstawowej Nr 1 w Sędziszowie</t>
  </si>
  <si>
    <t xml:space="preserve">          Szkole Podstawowej Nr 2 w Sędziszowie</t>
  </si>
  <si>
    <t xml:space="preserve">          Szkole Podstawowej w Tarnawie</t>
  </si>
  <si>
    <t xml:space="preserve">          Szkole Podstawowej w Krzcięcicach</t>
  </si>
  <si>
    <t xml:space="preserve">          Szkole Podstawowej w Zielonkach</t>
  </si>
  <si>
    <t xml:space="preserve">          Szkole Podstawowej w Pawłowicach</t>
  </si>
  <si>
    <t xml:space="preserve">          Szkole Podstawowej w Mstyczowie</t>
  </si>
  <si>
    <t xml:space="preserve">          Szkole Filialnej w Klimontowie</t>
  </si>
  <si>
    <t xml:space="preserve">zakup usług pozostałych, a w szczególności usługi pocztowe, kominiarskie, wywóz nieczystości, opłaty  telewizyjne oraz usługi różne                               </t>
  </si>
  <si>
    <t>opłaty za usługi internetowe</t>
  </si>
  <si>
    <t>opłaty z tytułu zakupu usług telekomunikacyjnych telefonii komórkowej</t>
  </si>
  <si>
    <t>opłaty z tytułu zakupu usług telekomunikacyjnych telefonii stacjonarnej</t>
  </si>
  <si>
    <t xml:space="preserve">podróże służbowe krajowe                                                            </t>
  </si>
  <si>
    <t>różne ubezpieczenia rzeczowe, majątkowe</t>
  </si>
  <si>
    <t>zakup akcesoriów komputerowych w tym programów 
i licencji</t>
  </si>
  <si>
    <t xml:space="preserve">odpis na zakładowy fundusz świadczeń socjalnych                    </t>
  </si>
  <si>
    <t xml:space="preserve">zakup materiałów i wyposażenia  w tym: środki czystości, materiały biurowe                                                  </t>
  </si>
  <si>
    <t>zakup pomocy naukowych</t>
  </si>
  <si>
    <t>usługi pozostałe</t>
  </si>
  <si>
    <t xml:space="preserve">dodatki mieszkaniowe, dodatki wiejskie, zapomogi zdrowotne dla nauczycieli,                                                               </t>
  </si>
  <si>
    <t xml:space="preserve">wynagrodzenia osobowe pracowników                                        </t>
  </si>
  <si>
    <t xml:space="preserve">dodatkowe wynagrodzenie roczne                                                 </t>
  </si>
  <si>
    <t>składki na ubezpieczenie społeczne</t>
  </si>
  <si>
    <t>odpis na zakładowy fundusz świadczeń socjalnych</t>
  </si>
  <si>
    <t xml:space="preserve">Przedszkola </t>
  </si>
  <si>
    <t xml:space="preserve">zapomogi zdrowotne dla nauczycieli,                                                               </t>
  </si>
  <si>
    <t xml:space="preserve">składki na Fundusz Pracy                                                               </t>
  </si>
  <si>
    <t>zakup świadczeń rzeczowych wynikających z przepisów dotyczących bezpieczeństwa i higieny pracy</t>
  </si>
  <si>
    <t>zakup usług remontowych, budowlano - montażowych , konserwacja pomieszczeń</t>
  </si>
  <si>
    <t xml:space="preserve">zakup usług pozostałych, a w szczególności usługi pocztowe, kominiarskie, wywóz nieczystości, opłaty  telewizyjne                            </t>
  </si>
  <si>
    <t>zakup artykułów żywieniowych (z odpłatności rodziców)</t>
  </si>
  <si>
    <t xml:space="preserve">Gimnazja                                                                                        </t>
  </si>
  <si>
    <t xml:space="preserve">dodatki mieszkaniowe , dodatki wiejskie, zapomogi zdrowotne dla nauczycieli                                                             </t>
  </si>
  <si>
    <t>różne wydatki na rzecz osób fizycznych w tym zasiłki dla nauczycieli na zagospodarowanie</t>
  </si>
  <si>
    <t xml:space="preserve">wynagrodzenia osobowe pracowników   </t>
  </si>
  <si>
    <t xml:space="preserve">dodatkowe wynagrodzenie roczne                                                </t>
  </si>
  <si>
    <t xml:space="preserve">zakup materiałów i wyposażenia w tym: środki czystości, materiały biurowe, opał, druki, materiały do remontów        </t>
  </si>
  <si>
    <t>zakup pomocy naukowych, dydaktycznych, książek</t>
  </si>
  <si>
    <t xml:space="preserve">zakup energii elektrycznej, cieplnej i wody                                  </t>
  </si>
  <si>
    <t>zakup usług remontowych, budowlano - montażowych , konserwacja pomieszczeń i budynków w:
          Gimnazjum Sędziszów</t>
  </si>
  <si>
    <t xml:space="preserve">          Gimnazjum Boleścice</t>
  </si>
  <si>
    <t xml:space="preserve">zakup usług pozostałych a w szczególności usługi     pocztowe, kominiarskie, wywóz nieczystości oraz usługi 
różne                                                                            </t>
  </si>
  <si>
    <t xml:space="preserve">podróże służbowe krajowe                                                              </t>
  </si>
  <si>
    <t xml:space="preserve">odpis na zakładowy fundusz świadczeń socjalnych                     </t>
  </si>
  <si>
    <t xml:space="preserve">zakup materiałów i wyposażenia </t>
  </si>
  <si>
    <t xml:space="preserve">Dowożenie uczniów do szkół                                                               </t>
  </si>
  <si>
    <t>zakup materiałów i wyposażenia w tym: paliwa do autobusów szkolnych, oleju, opon i części zamiennych</t>
  </si>
  <si>
    <t>zakup usług remontowych – bieżące naprawy</t>
  </si>
  <si>
    <t xml:space="preserve">opłata za bilety dla uczniów dojeżdżających do szkół autobusami PKS </t>
  </si>
  <si>
    <t>przeglądy techniczne</t>
  </si>
  <si>
    <t>ubezpieczenia samochodów</t>
  </si>
  <si>
    <t>delegacje służbowe krajowe</t>
  </si>
  <si>
    <t xml:space="preserve">Licea Ogólnokształcące                                                                       </t>
  </si>
  <si>
    <t xml:space="preserve">zapomogi zdrowotne dla nauczycieli                                                </t>
  </si>
  <si>
    <t xml:space="preserve">wynagrodzenia osobowe pracowników                                    </t>
  </si>
  <si>
    <t xml:space="preserve">dodatkowe wynagrodzenie roczne                                             </t>
  </si>
  <si>
    <t xml:space="preserve">składki na ubezpieczenia społeczne                                             </t>
  </si>
  <si>
    <t xml:space="preserve">składki na Fundusz Pracy                                                              </t>
  </si>
  <si>
    <t xml:space="preserve">zakup materiałów i wyposażenia w tym : środków czystości, druków, materiałów do remontów                                  </t>
  </si>
  <si>
    <t>zakup pomocy naukowych, książek</t>
  </si>
  <si>
    <t xml:space="preserve">zakup energii elektrycznej, wody , C. O.                                        </t>
  </si>
  <si>
    <t xml:space="preserve">zakup usług pozostałych, a w szczególności, usługi pocztowe, kominiarskie, wywóz nieczystości                  </t>
  </si>
  <si>
    <t xml:space="preserve">zakup usług remontowych, konserwacja pomieszczeń </t>
  </si>
  <si>
    <t xml:space="preserve">opłata za naukę j. angielskiego dla firmy                                    </t>
  </si>
  <si>
    <t>podróże służbowe krajowe</t>
  </si>
  <si>
    <t>różne opłaty i składki, ubezpieczenia</t>
  </si>
  <si>
    <t xml:space="preserve">zakup akcesoriów komputerowych w tym programów 
i licencji                                  </t>
  </si>
  <si>
    <t xml:space="preserve">Dokształcanie i doskonalenie nauczycieli </t>
  </si>
  <si>
    <t>środki na dofinansowanie doskonalenia zawodowego  nauczycieli w wysokości 1 % planowanych rocznych środków przeznaczonych na wynagrodzenia osobowe nauczycieli</t>
  </si>
  <si>
    <t>zakup materiałów szkoleniowych i informacyjnych</t>
  </si>
  <si>
    <t>opłaty za studia i szkolenia w zakresie dokształcania</t>
  </si>
  <si>
    <t xml:space="preserve">odpis na zakładowy fundusz świadczeń socjalnych dla nauczycieli będących emerytami i rencistami                                                       </t>
  </si>
  <si>
    <t xml:space="preserve">odpis na zakładowy fundusz świadczeń socjalnych dla emerytów i rencistów - obsługa i administracja                                                        </t>
  </si>
  <si>
    <t xml:space="preserve">OCHRONA ZDROWIA                                                     </t>
  </si>
  <si>
    <t xml:space="preserve">Lecznictwo ambulatoryjne </t>
  </si>
  <si>
    <t>Remont budynku Miejsko - Gminnego Ośrodka Zdrowia w Sędziszowie zgodnie z opracowanym projektem przebudowy (zachowanie wymóg rozporządzenia Ministra Zdrowia)
w tym:</t>
  </si>
  <si>
    <t>przystosowanie ubikacji dla osób niepełnosprawnych</t>
  </si>
  <si>
    <t>uruchomienie kabiny higieny osobistej</t>
  </si>
  <si>
    <t>położenie płytek w sterylizowni i gabinetach zabiegowych</t>
  </si>
  <si>
    <t xml:space="preserve">przystosowanie składziku porządkowego </t>
  </si>
  <si>
    <t>dalsza wymiana hydrauliki i kanalizacji oraz armatury łazienkowej</t>
  </si>
  <si>
    <t>dalsza wymiana instalacji elektrycznej i lamp oświetleniowych</t>
  </si>
  <si>
    <t>wykonanie instalacji alarmowej</t>
  </si>
  <si>
    <t>zakup literatury i czasopism o tematyce antynarkotykowej</t>
  </si>
  <si>
    <t xml:space="preserve">realizacja programów profilaktycznych ,organizacja imprez promujących zdrowy styl życia bez narkotyków, szkolenia
</t>
  </si>
  <si>
    <t xml:space="preserve">organizowanie konkursów o tematyce antynarkotykowej </t>
  </si>
  <si>
    <t>ekwiwalenty pieniężne wypłacane za używanie odzieży 
własnej</t>
  </si>
  <si>
    <t>zapłata za posiedzenia Gminnej Komisji rozwiązującej problemy alkoholowe</t>
  </si>
  <si>
    <t>świadczenia społeczne - dożywianie dzieci w szkołach, zapłata za kolonie z rodzin dysfunkcjonalnych</t>
  </si>
  <si>
    <t>wynagrodzenia osobowe pracowników świetlicy socjalterapeutycznej</t>
  </si>
  <si>
    <t xml:space="preserve">składki na ubezpieczenia społeczne                                                       </t>
  </si>
  <si>
    <t xml:space="preserve">składki na Fundusz Pracy                                                                          </t>
  </si>
  <si>
    <t>wynagrodzenia bezosobowe - umowy zlecenia</t>
  </si>
  <si>
    <t xml:space="preserve">zakup materiałów biurowych, środków czystości oraz materiałów do szkół na organizowane programy związane z alkoholizmem                                                          </t>
  </si>
  <si>
    <t xml:space="preserve">zapłata za energię elektryczną,  CO, wodę                                                                                          </t>
  </si>
  <si>
    <t>zapłata za badania okresowe pracowników</t>
  </si>
  <si>
    <t>zapłata na programy profilaktyczne,usługi pocztowe,badania lekarskie</t>
  </si>
  <si>
    <t>zapłata za rozmowy telefoniczne telefonii stacjonarnej</t>
  </si>
  <si>
    <t>odpisy na zakładowy fundusz świadczeń socjalnych</t>
  </si>
  <si>
    <t>POMOC SPOŁECZNA</t>
  </si>
  <si>
    <t>WYDATKI</t>
  </si>
  <si>
    <t xml:space="preserve">zadania własne                                                                    </t>
  </si>
  <si>
    <t xml:space="preserve">zadania zlecone                                                                    </t>
  </si>
  <si>
    <t xml:space="preserve">Zadania własne                                                                    </t>
  </si>
  <si>
    <t>Placówki opiekuńczo - wychowawcze</t>
  </si>
  <si>
    <t>świadczenia społeczne - zakup posiłku dla dzieci korzystających ze świetlicy socjoterapeutycznej przy Samorządowym Centrum Kultury w Sędziszowie</t>
  </si>
  <si>
    <t>zakup przyborów dla dzieci korzystających z zajęć technicznych prowadzonych w świetlicy</t>
  </si>
  <si>
    <t xml:space="preserve">opłaty za pobyt podopiecznych z terenu naszej gminy w domach pomocy społecznej </t>
  </si>
  <si>
    <t xml:space="preserve">dotacja na działalność stołówki                    </t>
  </si>
  <si>
    <t>Zasiłki i pomoc w naturze oraz składki na 
ubezpieczenia emerytalne i rentowe</t>
  </si>
  <si>
    <t>wypłata zasiłków okresowych - dotacja z budżetu państwa</t>
  </si>
  <si>
    <t>wypłata zasiłków celowych - zadania własne</t>
  </si>
  <si>
    <t xml:space="preserve">Dodatki mieszkaniowe </t>
  </si>
  <si>
    <t>wypłata dodatków mieszkaniowych</t>
  </si>
  <si>
    <t>Ośrodki Pomocy Społecznej</t>
  </si>
  <si>
    <t>A.      
B.
C.114 644
D. 833 432</t>
  </si>
  <si>
    <t xml:space="preserve">zadania własne                                                                  </t>
  </si>
  <si>
    <t>zakup materiałów biurowych, paliwa, druków</t>
  </si>
  <si>
    <t>zapłata za energię elektryczną, CO, wodę</t>
  </si>
  <si>
    <t>zapłata za badania okresowe</t>
  </si>
  <si>
    <t>- wymianie opraw rtęciowych na oprawy sokowe 100 W - oświetlenie uliczne w miejscowości Tarnawa</t>
  </si>
  <si>
    <t>Zakup niwelatora z oprzyżądowaniem + dalmierz</t>
  </si>
  <si>
    <t>Zakup patelni elekrycznej</t>
  </si>
  <si>
    <t>Razem dział 800</t>
  </si>
  <si>
    <t>Dotacja celowa na zakup sprzętu medycznego</t>
  </si>
  <si>
    <t>Razem dział 851</t>
  </si>
  <si>
    <t>Dotacja celowa dla Zakładu Usług Komunalnych na zakup koparki</t>
  </si>
  <si>
    <t>Dobudowa oświetlenia ulicznego kolonia Jeżów</t>
  </si>
  <si>
    <t>Plan rewitalizacji i studium wykonalności</t>
  </si>
  <si>
    <t>opłata za usługi pocztowe, szkolenia, wywóz nieczystości,prowizje bankowe</t>
  </si>
  <si>
    <t>opłaty  za usługi telekomunikacyjne telefonii stacjonarnej</t>
  </si>
  <si>
    <t>podatek od nieruchomości</t>
  </si>
  <si>
    <t>zakup  akcesoriów komputerowych w tym programów
 i licencji</t>
  </si>
  <si>
    <t xml:space="preserve">Usługi opiekuńcze i specjalistyczne usługi opiekuńcze                                                                     </t>
  </si>
  <si>
    <t>ekwiwalenty pieniężne wypłacane dla pracowników socjalnych oraz opiekunek domowych za używanie odzieży 
własnej</t>
  </si>
  <si>
    <t xml:space="preserve">wynagrodzenia osobowe pracowników                             </t>
  </si>
  <si>
    <t xml:space="preserve">dodatkowe wynagrodzenie roczne                                       </t>
  </si>
  <si>
    <t xml:space="preserve">składki na ubezpieczenia społeczne                                     </t>
  </si>
  <si>
    <t xml:space="preserve">składki na Fundusz Pracy                                                     </t>
  </si>
  <si>
    <t>zakup odzieży ochronnej - fartuchów, rękawic dla opiekunek domowych</t>
  </si>
  <si>
    <t xml:space="preserve">odpisy na zakładowy fundusz świadczeń socjalnych             </t>
  </si>
  <si>
    <t xml:space="preserve">Pozostała działalność                                                             </t>
  </si>
  <si>
    <t>Zadania własne</t>
  </si>
  <si>
    <t>dożywianie dzieci w szkole w ramach programu "Posiłek dla potrzebujących" oraz wypłata zasiłków celowych</t>
  </si>
  <si>
    <t>wypłata świadczeń z tytułu wykonywania prac społeczno użytecznych</t>
  </si>
  <si>
    <t xml:space="preserve">Zadania zlecone                                                                </t>
  </si>
  <si>
    <t xml:space="preserve">dotacja dla Środowiskowego Domu Samopomocy                        </t>
  </si>
  <si>
    <t>Świadczenia rodzinne ,zaliczka alimentacyjna oraz składki na ubezpieczenia emerytalne i rentowe z ubezpieczenia społecznego</t>
  </si>
  <si>
    <t>świadczenia społeczne - wypłata zasiłków rodzinnych, pielęgnacyjnych, opiekuńczych</t>
  </si>
  <si>
    <t xml:space="preserve">dodatkowe wynagrodzenie roczne                                               </t>
  </si>
  <si>
    <t xml:space="preserve">składki na ubezpieczenia społeczne                                              </t>
  </si>
  <si>
    <t xml:space="preserve">składki na Fundusz Pracy                                                                </t>
  </si>
  <si>
    <t>zakup materiałów biurowych</t>
  </si>
  <si>
    <t>obsługa bankowa , szkolenia</t>
  </si>
  <si>
    <t>opłaty z tytułu usług telekomunikacyjnych telefonii stacjonarnej</t>
  </si>
  <si>
    <t>zakup materiałów papierniczych do sprzętu drukarskiego
i urządzeń kserograficznych</t>
  </si>
  <si>
    <t>zakup akcesoriów komputerowych , w tym programów 
i licencji</t>
  </si>
  <si>
    <t>składki na ubezpieczenia zdrowotne od wypłaconych zasiłków stałych, świadczeń opiekuńczych</t>
  </si>
  <si>
    <t>świadczenia społeczne - wypłata zasiłków stałych</t>
  </si>
  <si>
    <t xml:space="preserve">Usługi opiekuńcze i specjalistyczne usługi 
opiekuńcze             </t>
  </si>
  <si>
    <t>ekwiwalenty pieniężne wypłacane za używianie odzieży 
własnej</t>
  </si>
  <si>
    <t xml:space="preserve">wynagrodzenia osobowe pracowników                                      </t>
  </si>
  <si>
    <t xml:space="preserve">składki na ubezpieczenia społeczne                                            </t>
  </si>
  <si>
    <t>zakup odzieży ochronnej - rękawic, fartuchów dla opiekunek domowych</t>
  </si>
  <si>
    <t xml:space="preserve">odpisy na zakładowy fundusz świadczeń socjalnych                      </t>
  </si>
  <si>
    <t xml:space="preserve">EDUKACYJNA OPIEKA WYCHOWAWCZA                             </t>
  </si>
  <si>
    <t xml:space="preserve">Świetlice szkolne                                                                                    </t>
  </si>
  <si>
    <t xml:space="preserve">zapomogi zdrowotne dla nauczycieli                                                        </t>
  </si>
  <si>
    <t xml:space="preserve">wynagrodzenia osobowe pracowników                                               </t>
  </si>
  <si>
    <t xml:space="preserve">dodatkowe wynagrodzenie roczne                                                         </t>
  </si>
  <si>
    <t xml:space="preserve">składki na ubezpieczenia społeczne                                                        </t>
  </si>
  <si>
    <t xml:space="preserve">składki na Fundusz Pracy                                                                       </t>
  </si>
  <si>
    <t xml:space="preserve">odpis na zakładowy fundusz świadczeń socjalnych                               </t>
  </si>
  <si>
    <t>stypendia dla uczniów, stypendia Burmistrza za wyniki 
w nauce</t>
  </si>
  <si>
    <t>środki na dofinansowanie doskonalenia zawodowego nauczycieli w wysokości 1% planowanych rocznych środków przeznaczonych na wynagrodzenia osobowe nauczycieli</t>
  </si>
  <si>
    <t>opłaty za studia w zakresie dokształcania</t>
  </si>
  <si>
    <t xml:space="preserve">GOSPODARKA KOMUNALNA I OCHRONA ŚRODOWISKA                                                                </t>
  </si>
  <si>
    <t>Gospodarka odpadami</t>
  </si>
  <si>
    <t xml:space="preserve">likwidacja dzikich wysypisk śmieci                                              </t>
  </si>
  <si>
    <t>Oczyszczanie miast i wsi</t>
  </si>
  <si>
    <t>dotacja dla Zakładu Usług Komunalnych w Sędziszowie na zimowe utrzymanie dróg</t>
  </si>
  <si>
    <t xml:space="preserve">utrzymanie czystości i porządku </t>
  </si>
  <si>
    <t xml:space="preserve">w mieście Sędziszów - zlecenie dla ZUK w Sędziszowie                                                           </t>
  </si>
  <si>
    <t xml:space="preserve">na terenach gminnych </t>
  </si>
  <si>
    <t xml:space="preserve">w tym: </t>
  </si>
  <si>
    <t>- wynagrodzenia bezosobowe (umowy zlecenia,umowy o dzieło)</t>
  </si>
  <si>
    <t xml:space="preserve">- urządzanie placów zabaw wraz z wyposażeniem w urządzenia zabawowe i ich zamontowanie </t>
  </si>
  <si>
    <t>- zakup ławek parkowych</t>
  </si>
  <si>
    <t>- zakup kwiatów na rabaty</t>
  </si>
  <si>
    <t>- zakup koszy na śmieci</t>
  </si>
  <si>
    <t>- bieżące utrzymanie obiektów małej architektury</t>
  </si>
  <si>
    <t>dotacja dla Zakładu Usług Komunalnych w Sędziszowie - porządki na terenie gminy Sędziszów poza terenami objętymi zleceniem</t>
  </si>
  <si>
    <t xml:space="preserve">sprzątanie świata  2007                                                                     </t>
  </si>
  <si>
    <t>przygotowanie wyznaczonych terenów do uroczystości gminnych</t>
  </si>
  <si>
    <t xml:space="preserve">ochrona bezdomnych zwierząt (utrzymanie schroniska)                  </t>
  </si>
  <si>
    <t xml:space="preserve">opłata za zużywaną energię elektryczną                       </t>
  </si>
  <si>
    <t xml:space="preserve">konserwacja i utrzymanie urządzeń oświetlenia 
ulicznego        </t>
  </si>
  <si>
    <t>-demontaż opraw rtęciowych w miejscowości Łowinia</t>
  </si>
  <si>
    <t>-dobudowa oświetlenia ulicznego w Boleścicach przy drodze gminnej  w rejonie zabudowań od Gimnazjum w kierunku Sędziszowa</t>
  </si>
  <si>
    <t>- dobudowa oświetlenia ulicznego w Mstyczowie przy drodze gminnej od torów kolejowych w kierunku wsi</t>
  </si>
  <si>
    <t>- dobudowa oświetlenia ulicznego w Marianowie przy drodze gminnej w rejonie posesji Nr 1</t>
  </si>
  <si>
    <t>- dobudowa oświetlenia ulicznego przy ulicy Marianowskiej w kierunku Marianowa</t>
  </si>
  <si>
    <t>- dobudowa oświetlenia ulicznego w Czekaju w rejonie posesji Pani Kwiatkowskiej</t>
  </si>
  <si>
    <t>- wymiana słupów oświetleniowych parkowych wraz z oprawami rtęciowymi na nowe słupy i oprawy sodowe w rejonie Samorządowego Centrum Kultury w mieście 
 Sędziszów</t>
  </si>
  <si>
    <t>- wymiana opraw rtęciowych na oprawy sodowe 100 W -oświetlenie uliczne w miejscowości Swaryszów</t>
  </si>
  <si>
    <t>- iluminacja koścoła Św.Brata Alberta w Sędziszowie</t>
  </si>
  <si>
    <t>- iluminacja kościoła Św.Apostołów Piotra i Pawła
w Sędziszowie</t>
  </si>
  <si>
    <t>Utrzymanie lokali</t>
  </si>
  <si>
    <t>- opłaty czynszowe za lokale mieszkalne komunalne usytuowane w budynkach Wspólnot Mieszkaniowy na Osiedlu Sady i na Osiedlu Na Skarpie w Sędziszowie (przejęte 
od PKP)</t>
  </si>
  <si>
    <t xml:space="preserve">- bieżące  utrzymanie lokali (wymiana kaloryferów w dwóch lokalach mieszkalnych w Boleścicach,usuwanie awarii,bieżące naprawy,usługi kominiarskie i deratyzacja,utrzymanie przydomowej oczyszczalni przy budynkach socjalnych w Tarnawie) </t>
  </si>
  <si>
    <t>- wywóz nieczystości płynnych (doły kloaczne)</t>
  </si>
  <si>
    <t>- wywóz odpadów komunalnych</t>
  </si>
  <si>
    <t>- opłaty za odprowadzanie ścieków z lokali stanowiących mienie gminy</t>
  </si>
  <si>
    <t>- opłaty za zużywaną energię elektryczną w klatkach schodowych i piwnicach oraz za dostawę wody</t>
  </si>
  <si>
    <t>- wymiana okien w lokalach stanowiących mieszkaniowy zasób gminy</t>
  </si>
  <si>
    <t>-wymiana okien na klatkach schodowych w bloku Nr 4 i 5 Osiedle Drewniane w Sędziszowie</t>
  </si>
  <si>
    <t>- ubezpieczenie budynków komunalnych</t>
  </si>
  <si>
    <t>Utrzymanie budynków komunalnych</t>
  </si>
  <si>
    <t>-opłata za zużytą energię eletryczną (świetlice wiejskie)</t>
  </si>
  <si>
    <t>Opłaty za użytkowanie sieci ciepłowniczej</t>
  </si>
  <si>
    <t xml:space="preserve">Gazyfikacja : udział w Związku Międzygminnym do spraw gazyfikacji i rozwoju terenów wiejskich i ochrony środowiska w Proszowicach                                                         </t>
  </si>
  <si>
    <t>Planowanie przestrzenne</t>
  </si>
  <si>
    <t>- tworzenie Miejscowych Planów Zagospodarowania Przestrzennego Miasta i Gminy Sędziszów</t>
  </si>
  <si>
    <t>- sporządzanie Studium Uwarunkowań i Kierunków Zagospoadrowania Przestrzennego Gminy Sędziszów - części graficznej i tekstowej.Obszar objęty opracowaniem:Gmina Sędziszów ( w granicach administracyjnych)</t>
  </si>
  <si>
    <t>- tworzenie projektów decyzji o ustalenie warunków zabudowy oraz ustalenie lokalizacji inwestycji celu publicznego(wynagrodzenia bezosobowe-umowy zlecenia,umowy o dzieło)</t>
  </si>
  <si>
    <t>- usługi ,ogłoszenia w prasie</t>
  </si>
  <si>
    <t>rezerwa celowa</t>
  </si>
  <si>
    <r>
      <t xml:space="preserve">dotacja celowa dla Zakładu Usług Komunalnych w Sędziszowie na zakup koparki - </t>
    </r>
    <r>
      <rPr>
        <b/>
        <sz val="12"/>
        <rFont val="Arial"/>
        <family val="2"/>
      </rPr>
      <t>iwestycja</t>
    </r>
  </si>
  <si>
    <r>
      <t xml:space="preserve">dotacja celowa na zakup sprzętu medycznego- </t>
    </r>
    <r>
      <rPr>
        <b/>
        <sz val="12"/>
        <rFont val="Arial"/>
        <family val="2"/>
      </rPr>
      <t>inwestycja</t>
    </r>
  </si>
  <si>
    <t>- koszty za prace komisji urbanistycznych (wynagrodzenia bezosobowe-umowy zlecenia,umowy o dzieło)</t>
  </si>
  <si>
    <t>- koszty za opinie komisji urbanistycznych (wynagrodzenia bezosobowe-umowy zlecenia,umowy o dzieło)</t>
  </si>
  <si>
    <t>Zastępcze wykonanie usług - w tym wynagrodzenia bezosobowe na kwotę 4.000,00 zł</t>
  </si>
  <si>
    <t xml:space="preserve">Utrzymanie placu targowego       
w tym:
</t>
  </si>
  <si>
    <t>- zakup materiałów do remontu oraz środków czystości</t>
  </si>
  <si>
    <t>-opłata za zużytą energię eletryczną  oraz wodę</t>
  </si>
  <si>
    <t>-opłata za wywóz nieczystości</t>
  </si>
  <si>
    <t>- wypłata czynszu za dzierżawę placu targowego</t>
  </si>
  <si>
    <t>- remont placu targowego</t>
  </si>
  <si>
    <t xml:space="preserve">Zadrzewienie miasta                                                                       </t>
  </si>
  <si>
    <t>Sprawy bieżące z zakresu ochrony środowiska - w tym wynagrodzenia bezosobowe na kwotę 4.000,00 zł</t>
  </si>
  <si>
    <t>- środki otrzymane od Agencji Nieruchomości Rolnej</t>
  </si>
  <si>
    <t>KULTURA I OCHRONA DZIEDZICTWA NARODOWEGO</t>
  </si>
  <si>
    <t>0010</t>
  </si>
  <si>
    <t>0020</t>
  </si>
  <si>
    <t xml:space="preserve">dotacja dla instytucji kultury </t>
  </si>
  <si>
    <t>dotacja dla orkiestry + zakup umundurowania</t>
  </si>
  <si>
    <t>dotacja do Gminnego Centrum Informacji</t>
  </si>
  <si>
    <t>dotacja do Świetlicy Wiejskiej w Mstyczowie</t>
  </si>
  <si>
    <t xml:space="preserve">KULTURA FIZYCZNA I SPORT                                      </t>
  </si>
  <si>
    <t>Zadania w zakresie kultury fizycznej i sportu</t>
  </si>
  <si>
    <t>Konkursy i nagrody
w tym:</t>
  </si>
  <si>
    <t>- nagrody książkowe dla najlepszych uczniów oraz sponsorowanie konkursów w szkołach</t>
  </si>
  <si>
    <t>- nagrody dla LO( 15-lecie i nadanie imienia)</t>
  </si>
  <si>
    <t>- imprezy okolicznościowe (Dzień Wiosny , Zakończenie Lata itp.)</t>
  </si>
  <si>
    <t>- prezenty dla dzieci z Domu Dziecka Nagłowice (wigilia)</t>
  </si>
  <si>
    <t>Sport
w tym:</t>
  </si>
  <si>
    <t>- imprezy sportowe promujące aktywny wypoczynek (turniej piłki nożnej,plażowej,tenisa ziemnego,biegi z okazji 3-go Maja)</t>
  </si>
  <si>
    <t>- sport w szkole</t>
  </si>
  <si>
    <t>- dofinansowanie działalności Sekcji Karate</t>
  </si>
  <si>
    <t>Utrzymanie Bazy Turystyczno-Kulturalno-Rekreacyjnej
w Sędziszowie</t>
  </si>
  <si>
    <t>- świadczenia rzeczowe wynikające z przepisów dotyczących
bezpieczeństwa i higieny  pracy</t>
  </si>
  <si>
    <t>- wynagrodzenia osobowe czterech pracowników</t>
  </si>
  <si>
    <t>- składki na ubezpieczenia społeczne</t>
  </si>
  <si>
    <t>- składki na Fundusz Pracy</t>
  </si>
  <si>
    <t>- wynagrodzenia bezosobowe - umowy zlecenia (ratownicy)</t>
  </si>
  <si>
    <t>- zakupy  związane z utrzymaniem bazy</t>
  </si>
  <si>
    <t>- opłata za energię oraz pobór wody</t>
  </si>
  <si>
    <t>- badania okresowe praconików</t>
  </si>
  <si>
    <t>- wywóz nieczystości płynnych,odpadów komunalnych,badanie wody oraz inne usługi</t>
  </si>
  <si>
    <t>- opłaty za rozmowy telefoniczne telefonii komórkowej</t>
  </si>
  <si>
    <t>- ubezpeczenie obiektu</t>
  </si>
  <si>
    <t>- odpisy na zakładowy fundusz świadczeń socjalnych</t>
  </si>
  <si>
    <t>dożynki 2007 i inne uroczystości okolicznościowe</t>
  </si>
  <si>
    <t>diety dla sołtysów</t>
  </si>
  <si>
    <t>zakup niwelatora z oprzyżądowaniem + dalmierz - inwestycja</t>
  </si>
  <si>
    <r>
      <t xml:space="preserve">Remonty
</t>
    </r>
    <r>
      <rPr>
        <sz val="12"/>
        <rFont val="Arial"/>
        <family val="2"/>
      </rPr>
      <t>w tym:</t>
    </r>
  </si>
  <si>
    <r>
      <t xml:space="preserve">Usługi:
</t>
    </r>
    <r>
      <rPr>
        <sz val="12"/>
        <rFont val="Arial"/>
        <family val="2"/>
      </rPr>
      <t xml:space="preserve">z tego: </t>
    </r>
  </si>
  <si>
    <r>
      <t xml:space="preserve">zakup patelni elektrycznej - </t>
    </r>
    <r>
      <rPr>
        <b/>
        <sz val="12"/>
        <rFont val="Arial"/>
        <family val="2"/>
      </rPr>
      <t>inwestycja</t>
    </r>
  </si>
  <si>
    <t>monitoring składowania odpadów komunalnych na wysypisku śmieci Borszowice i Tarnawa</t>
  </si>
  <si>
    <t>- dobudowa oświetlenia ulicznego kolonia Jeżów</t>
  </si>
  <si>
    <r>
      <t xml:space="preserve">Plan rewitalizacji i studium wykonalności - </t>
    </r>
    <r>
      <rPr>
        <b/>
        <sz val="12"/>
        <rFont val="Arial"/>
        <family val="2"/>
      </rPr>
      <t>inwestycja</t>
    </r>
  </si>
  <si>
    <t>modernizacja istniejących linii oświetleń ulicznych</t>
  </si>
  <si>
    <t>- promocja zdrowia i bezpieczeństwo</t>
  </si>
  <si>
    <t>- usługi naprawcze (dachu)</t>
  </si>
  <si>
    <t>- monitoring składowisk odpadów komunalnych w Borszowicach i Tarnawie</t>
  </si>
  <si>
    <r>
      <t xml:space="preserve">wodociąg, kanalizacja - działki przy ulicy Leśnej - </t>
    </r>
    <r>
      <rPr>
        <b/>
        <sz val="12"/>
        <rFont val="Arial"/>
        <family val="2"/>
      </rPr>
      <t>inwestycja</t>
    </r>
  </si>
  <si>
    <r>
      <t xml:space="preserve">wykup gruntów (zwłaszcza pod drogami powstałymi w wyniku zatwierdzenia miejscowych planów zagospodarowania przestrzennego) - </t>
    </r>
    <r>
      <rPr>
        <b/>
        <sz val="12"/>
        <rFont val="Arial"/>
        <family val="2"/>
      </rPr>
      <t>inwestycja</t>
    </r>
  </si>
  <si>
    <r>
      <t xml:space="preserve">przebudowa drogi gminnej Wojciechowice -Deszno - </t>
    </r>
    <r>
      <rPr>
        <b/>
        <sz val="12"/>
        <rFont val="Arial"/>
        <family val="2"/>
      </rPr>
      <t>inwestycja</t>
    </r>
  </si>
  <si>
    <r>
      <t xml:space="preserve">przebudowa drogi gminnej Borszowice-Grązów - </t>
    </r>
    <r>
      <rPr>
        <b/>
        <sz val="12"/>
        <rFont val="Arial"/>
        <family val="2"/>
      </rPr>
      <t>inwestycja</t>
    </r>
  </si>
  <si>
    <r>
      <t>budowa i przebudowa dróg gminnych szansą na rozwój gospodarczy oraz poprawę atrakcyjności turystycznej gminy Sędziszów -</t>
    </r>
    <r>
      <rPr>
        <b/>
        <sz val="12"/>
        <rFont val="Arial"/>
        <family val="2"/>
      </rPr>
      <t>inwestycja</t>
    </r>
  </si>
  <si>
    <r>
      <t>składki na Fundusz Pracy</t>
    </r>
    <r>
      <rPr>
        <sz val="12"/>
        <rFont val="Arial"/>
        <family val="2"/>
      </rPr>
      <t xml:space="preserve">                                     </t>
    </r>
  </si>
  <si>
    <r>
      <t xml:space="preserve">Termomodernizacja - przygotowanie audytu, wykonanie projektu - </t>
    </r>
    <r>
      <rPr>
        <b/>
        <sz val="12"/>
        <rFont val="Arial"/>
        <family val="2"/>
      </rPr>
      <t xml:space="preserve">inwestycje </t>
    </r>
    <r>
      <rPr>
        <sz val="12"/>
        <rFont val="Arial"/>
        <family val="2"/>
      </rPr>
      <t>w:</t>
    </r>
    <r>
      <rPr>
        <sz val="12"/>
        <rFont val="Arial"/>
        <family val="2"/>
      </rPr>
      <t xml:space="preserve">
          Szkole Podstawowej Nr 1 w Sędziszowie</t>
    </r>
  </si>
  <si>
    <r>
      <t xml:space="preserve">termomodernizacja - przygotowanie audytu, wykonanie projektu - </t>
    </r>
    <r>
      <rPr>
        <b/>
        <sz val="12"/>
        <rFont val="Arial"/>
        <family val="2"/>
      </rPr>
      <t>inwestycje</t>
    </r>
  </si>
  <si>
    <r>
      <t>- ogrodzenie placu zabaw przy ulicy Partyzantów w Sędziszowie -</t>
    </r>
    <r>
      <rPr>
        <b/>
        <sz val="12"/>
        <rFont val="Arial"/>
        <family val="2"/>
      </rPr>
      <t xml:space="preserve"> inwestycja</t>
    </r>
  </si>
  <si>
    <r>
      <t xml:space="preserve">budowa, dobudowa oświetleń ulicznych - </t>
    </r>
    <r>
      <rPr>
        <b/>
        <sz val="12"/>
        <rFont val="Arial"/>
        <family val="2"/>
      </rPr>
      <t xml:space="preserve">inwestycje  </t>
    </r>
  </si>
  <si>
    <r>
      <t xml:space="preserve">- budowa zbiornika na ścieki sanitarne w Sędziszowie przy ul.Klonowej Nr 2/1 - </t>
    </r>
    <r>
      <rPr>
        <b/>
        <sz val="12"/>
        <rFont val="Arial"/>
        <family val="2"/>
      </rPr>
      <t>inwestycja</t>
    </r>
  </si>
  <si>
    <r>
      <t xml:space="preserve">Przebudowa dworku po byłym PGR na Dom Pomocy Społecznej dla Osób Starych i budowa kanalizacji przy ulicy Klonowej - </t>
    </r>
    <r>
      <rPr>
        <b/>
        <sz val="12"/>
        <rFont val="Arial"/>
        <family val="2"/>
      </rPr>
      <t>inwestycja</t>
    </r>
    <r>
      <rPr>
        <sz val="12"/>
        <rFont val="Arial"/>
        <family val="2"/>
      </rPr>
      <t xml:space="preserve">
w tym:</t>
    </r>
  </si>
  <si>
    <r>
      <t xml:space="preserve">Ochrona zbiornika wód podziemnych na terenie gmin: Jędrzejów, Sędziszów, Słupia Jędrzejowska, Wodzisław (Województwo Świętokrzyskie) - dotychczasowa nazwa zadania "kanalizacja Sędziszowa"  - </t>
    </r>
    <r>
      <rPr>
        <b/>
        <sz val="12"/>
        <rFont val="Arial"/>
        <family val="2"/>
      </rPr>
      <t>inwestycja</t>
    </r>
    <r>
      <rPr>
        <sz val="12"/>
        <rFont val="Arial"/>
        <family val="2"/>
      </rPr>
      <t xml:space="preserve">
</t>
    </r>
  </si>
  <si>
    <r>
      <t xml:space="preserve">Budowa kanalizacji sanitarnej i deszczowej w Borszowicach oraz cz. ulicy Kieleckiej w Sędziszowie - </t>
    </r>
    <r>
      <rPr>
        <b/>
        <sz val="12"/>
        <rFont val="Arial"/>
        <family val="2"/>
      </rPr>
      <t>inwestycja</t>
    </r>
  </si>
  <si>
    <r>
      <t>Budowa zbiornika  retencyjnego przy ul.Sportowej (przygotowanie projektu,uzgodnienia -</t>
    </r>
    <r>
      <rPr>
        <b/>
        <sz val="12"/>
        <rFont val="Arial"/>
        <family val="2"/>
      </rPr>
      <t xml:space="preserve"> inwestycja</t>
    </r>
  </si>
  <si>
    <r>
      <t xml:space="preserve">Adaptacja starego budynku szkoły podstawowej na świetlicę wiejską oraz zagospodarowanie centrum wsi  Łowinia -
</t>
    </r>
    <r>
      <rPr>
        <b/>
        <sz val="12"/>
        <rFont val="Arial"/>
        <family val="2"/>
      </rPr>
      <t>inwestycja</t>
    </r>
  </si>
  <si>
    <r>
      <t xml:space="preserve">Zagospodarowanie centrum wsi Krzcięcice - </t>
    </r>
    <r>
      <rPr>
        <b/>
        <sz val="12"/>
        <rFont val="Arial"/>
        <family val="2"/>
      </rPr>
      <t>inwestycja</t>
    </r>
  </si>
  <si>
    <r>
      <t>Zagospodarowanie terenu parku oraz budowa  budynku dla
KGW w Pawłowicach -</t>
    </r>
    <r>
      <rPr>
        <b/>
        <sz val="12"/>
        <rFont val="Arial"/>
        <family val="2"/>
      </rPr>
      <t xml:space="preserve"> inwestycja</t>
    </r>
  </si>
  <si>
    <r>
      <t xml:space="preserve">Przystosowanie budynku komunalnego (budynek  byłej szkoły podstawowej) w Gniewięcinie na świetlicę wiejską oraz
 zagospodarowanie centrum wsi - </t>
    </r>
    <r>
      <rPr>
        <b/>
        <sz val="12"/>
        <rFont val="Arial"/>
        <family val="2"/>
      </rPr>
      <t>inwestycja</t>
    </r>
  </si>
  <si>
    <r>
      <t xml:space="preserve">Budowa kompleksu sportowo-rehabilitacyjno - edukacyjnego w Sędziszowie (uzyskanie uzgodnień,studium)- </t>
    </r>
    <r>
      <rPr>
        <b/>
        <sz val="12"/>
        <rFont val="Arial"/>
        <family val="2"/>
      </rPr>
      <t>inwestycja</t>
    </r>
  </si>
  <si>
    <r>
      <t xml:space="preserve">Budowa ścieżki rowerowej (podbudowa+nawierzchnia asfaltowa+obrzeża) - </t>
    </r>
    <r>
      <rPr>
        <b/>
        <sz val="12"/>
        <rFont val="Arial"/>
        <family val="2"/>
      </rPr>
      <t>inwestycja</t>
    </r>
  </si>
  <si>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</si>
  <si>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</si>
  <si>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</si>
  <si>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</si>
  <si>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</si>
  <si>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</si>
  <si>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</si>
  <si>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</si>
  <si>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</si>
  <si>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</si>
  <si>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</si>
  <si>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</si>
  <si>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</si>
  <si>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</si>
  <si>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</si>
  <si>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</si>
  <si>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</si>
  <si>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</si>
  <si>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</si>
  <si>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</si>
  <si>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</si>
  <si>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</si>
  <si>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</si>
  <si>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</si>
  <si>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</si>
  <si>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</si>
  <si>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</si>
  <si>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</si>
  <si>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</si>
  <si>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</si>
  <si>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</si>
  <si>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</si>
  <si>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</si>
  <si>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</si>
  <si>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</si>
  <si>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</si>
  <si>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</si>
  <si>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</si>
  <si>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</si>
  <si>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</si>
  <si>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</si>
  <si>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</si>
  <si>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</si>
  <si>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</si>
  <si>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</si>
  <si>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</si>
  <si>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</si>
  <si>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</si>
  <si>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</si>
  <si>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</si>
  <si>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</si>
  <si>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</si>
  <si>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</si>
  <si>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9.</t>
  </si>
  <si>
    <t>Inne papiery wartościowe</t>
  </si>
  <si>
    <t>§ 903</t>
  </si>
  <si>
    <t>§ 951</t>
  </si>
  <si>
    <t>Spłaty kredytów</t>
  </si>
  <si>
    <t>Udzielone pożyczki</t>
  </si>
  <si>
    <t>Lokaty</t>
  </si>
  <si>
    <t>Wykup obligacji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</si>
  <si>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</si>
  <si>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</si>
  <si>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</si>
  <si>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</si>
  <si>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</si>
  <si>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</si>
  <si>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</si>
  <si>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</si>
  <si>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Dotacje podmiotowe w 2007 r.</t>
  </si>
  <si>
    <t>Plan przychodów i wydatków zakładów budżetowych, gospodarstw pomocniczych</t>
  </si>
  <si>
    <t>Lp.</t>
  </si>
  <si>
    <t>Plan
2007 r.</t>
  </si>
  <si>
    <t>Łączne nakłady finansowe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</si>
  <si>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</si>
  <si>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</si>
  <si>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</si>
  <si>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</si>
  <si>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</si>
  <si>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§ 931</t>
  </si>
  <si>
    <t>Jednostka org. realizująca zadanie lub koordynująca program</t>
  </si>
  <si>
    <t>rok budżetowy 2007 (8+9+10+11)</t>
  </si>
  <si>
    <t xml:space="preserve">A.      
B.
C.
D.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</si>
  <si>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</si>
  <si>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</si>
  <si>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</si>
  <si>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</si>
  <si>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</si>
  <si>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</si>
  <si>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</si>
  <si>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</si>
  <si>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</si>
  <si>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r>
      <t>*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w rachunku dochodów własnych - Dochody</t>
    </r>
  </si>
  <si>
    <t>Rachunki dochodów własnych</t>
  </si>
  <si>
    <t>Nazwa jednostki
 otrzymującej dotację</t>
  </si>
  <si>
    <t xml:space="preserve">Obligacje </t>
  </si>
  <si>
    <t>Zakres</t>
  </si>
  <si>
    <t>Dotacje przedmiotowe w 2007 r.</t>
  </si>
  <si>
    <t>Planowane wydatki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</si>
</sst>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  <numFmt numFmtId="169" formatCode="#,##0.00\ _z_ł;[Red]#,##0.00\ _z_ł"/>
    <numFmt numFmtId="170" formatCode="#,##0.00\ &quot;zł&quot;"/>
    <numFmt numFmtId="171" formatCode="0;[Red]0"/>
    <numFmt numFmtId="172" formatCode="#,##0;[Red]#,##0"/>
    <numFmt numFmtId="173" formatCode="[$-415]d\ mmmm\ yyyy"/>
    <numFmt numFmtId="174" formatCode="00\-000"/>
    <numFmt numFmtId="175" formatCode="0.0"/>
  </numFmts>
  <fonts count="3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vertAlign val="superscript"/>
      <sz val="10"/>
      <name val="Arial CE"/>
      <family val="0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9"/>
      <name val="Arial CE"/>
      <family val="2"/>
    </font>
    <font>
      <i/>
      <sz val="10"/>
      <name val="Arial"/>
      <family val="2"/>
    </font>
    <font>
      <vertAlign val="superscript"/>
      <sz val="12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8"/>
      <name val="Arial CE"/>
      <family val="0"/>
    </font>
    <font>
      <b/>
      <sz val="9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2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1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top"/>
    </xf>
    <xf numFmtId="0" fontId="6" fillId="0" borderId="0" xfId="0" applyFont="1" applyAlignment="1">
      <alignment horizontal="right" vertical="center"/>
    </xf>
    <xf numFmtId="0" fontId="11" fillId="0" borderId="0" xfId="19" applyFont="1">
      <alignment/>
      <protection/>
    </xf>
    <xf numFmtId="0" fontId="12" fillId="0" borderId="2" xfId="19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 indent="2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2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0" fillId="2" borderId="2" xfId="19" applyFont="1" applyFill="1" applyBorder="1" applyAlignment="1">
      <alignment horizontal="center" vertical="center" wrapText="1"/>
      <protection/>
    </xf>
    <xf numFmtId="0" fontId="10" fillId="0" borderId="2" xfId="19" applyFont="1" applyBorder="1">
      <alignment/>
      <protection/>
    </xf>
    <xf numFmtId="0" fontId="0" fillId="0" borderId="0" xfId="0" applyFont="1" applyAlignment="1">
      <alignment vertical="center"/>
    </xf>
    <xf numFmtId="0" fontId="0" fillId="0" borderId="7" xfId="0" applyBorder="1" applyAlignment="1">
      <alignment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19" applyFont="1" applyBorder="1" applyAlignment="1">
      <alignment horizontal="center"/>
      <protection/>
    </xf>
    <xf numFmtId="0" fontId="11" fillId="0" borderId="4" xfId="19" applyFont="1" applyBorder="1">
      <alignment/>
      <protection/>
    </xf>
    <xf numFmtId="0" fontId="11" fillId="0" borderId="4" xfId="19" applyFont="1" applyBorder="1" applyAlignment="1">
      <alignment horizontal="center"/>
      <protection/>
    </xf>
    <xf numFmtId="0" fontId="10" fillId="0" borderId="4" xfId="19" applyFont="1" applyBorder="1" applyAlignment="1">
      <alignment horizontal="center"/>
      <protection/>
    </xf>
    <xf numFmtId="0" fontId="11" fillId="0" borderId="5" xfId="19" applyFont="1" applyBorder="1" applyAlignment="1">
      <alignment horizontal="center"/>
      <protection/>
    </xf>
    <xf numFmtId="0" fontId="11" fillId="0" borderId="5" xfId="19" applyFont="1" applyBorder="1">
      <alignment/>
      <protection/>
    </xf>
    <xf numFmtId="0" fontId="18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left" wrapText="1" indent="1"/>
    </xf>
    <xf numFmtId="0" fontId="18" fillId="0" borderId="2" xfId="0" applyFont="1" applyBorder="1" applyAlignment="1">
      <alignment wrapText="1"/>
    </xf>
    <xf numFmtId="0" fontId="15" fillId="0" borderId="2" xfId="0" applyFont="1" applyBorder="1" applyAlignment="1">
      <alignment horizontal="left" wrapText="1" indent="1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8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10" fillId="0" borderId="3" xfId="19" applyFont="1" applyBorder="1">
      <alignment/>
      <protection/>
    </xf>
    <xf numFmtId="0" fontId="10" fillId="0" borderId="0" xfId="19" applyFont="1">
      <alignment/>
      <protection/>
    </xf>
    <xf numFmtId="0" fontId="10" fillId="0" borderId="4" xfId="19" applyFont="1" applyBorder="1">
      <alignment/>
      <protection/>
    </xf>
    <xf numFmtId="0" fontId="22" fillId="0" borderId="2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24" fillId="0" borderId="2" xfId="0" applyFont="1" applyBorder="1" applyAlignment="1">
      <alignment wrapText="1"/>
    </xf>
    <xf numFmtId="0" fontId="24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3" borderId="2" xfId="0" applyNumberFormat="1" applyFont="1" applyFill="1" applyBorder="1" applyAlignment="1">
      <alignment vertical="center"/>
    </xf>
    <xf numFmtId="0" fontId="0" fillId="0" borderId="2" xfId="0" applyNumberFormat="1" applyFont="1" applyFill="1" applyBorder="1" applyAlignment="1">
      <alignment vertical="center"/>
    </xf>
    <xf numFmtId="0" fontId="11" fillId="0" borderId="4" xfId="19" applyFont="1" applyBorder="1" applyAlignment="1">
      <alignment wrapText="1"/>
      <protection/>
    </xf>
    <xf numFmtId="3" fontId="11" fillId="0" borderId="4" xfId="19" applyNumberFormat="1" applyFont="1" applyBorder="1">
      <alignment/>
      <protection/>
    </xf>
    <xf numFmtId="3" fontId="11" fillId="0" borderId="4" xfId="19" applyNumberFormat="1" applyFont="1" applyFill="1" applyBorder="1">
      <alignment/>
      <protection/>
    </xf>
    <xf numFmtId="3" fontId="0" fillId="0" borderId="7" xfId="0" applyNumberFormat="1" applyFont="1" applyFill="1" applyBorder="1" applyAlignment="1">
      <alignment vertical="center" wrapText="1"/>
    </xf>
    <xf numFmtId="3" fontId="0" fillId="0" borderId="4" xfId="0" applyNumberFormat="1" applyFont="1" applyBorder="1" applyAlignment="1">
      <alignment vertical="center"/>
    </xf>
    <xf numFmtId="3" fontId="0" fillId="0" borderId="9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3" fontId="0" fillId="0" borderId="7" xfId="0" applyNumberFormat="1" applyFont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4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3" fontId="8" fillId="0" borderId="7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right" vertical="center"/>
    </xf>
    <xf numFmtId="0" fontId="0" fillId="0" borderId="2" xfId="0" applyBorder="1" applyAlignment="1">
      <alignment vertical="center" wrapText="1"/>
    </xf>
    <xf numFmtId="3" fontId="28" fillId="0" borderId="2" xfId="0" applyNumberFormat="1" applyFont="1" applyBorder="1" applyAlignment="1">
      <alignment horizontal="center" vertical="center"/>
    </xf>
    <xf numFmtId="0" fontId="28" fillId="3" borderId="2" xfId="0" applyFont="1" applyFill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172" fontId="29" fillId="3" borderId="2" xfId="0" applyNumberFormat="1" applyFont="1" applyFill="1" applyBorder="1" applyAlignment="1">
      <alignment horizontal="right" vertical="center"/>
    </xf>
    <xf numFmtId="3" fontId="0" fillId="0" borderId="4" xfId="0" applyNumberFormat="1" applyBorder="1" applyAlignment="1">
      <alignment vertical="center"/>
    </xf>
    <xf numFmtId="0" fontId="4" fillId="0" borderId="4" xfId="0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wrapText="1"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0" fontId="0" fillId="0" borderId="9" xfId="0" applyFont="1" applyBorder="1" applyAlignment="1">
      <alignment vertical="center"/>
    </xf>
    <xf numFmtId="1" fontId="0" fillId="0" borderId="2" xfId="0" applyNumberFormat="1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3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3" fontId="28" fillId="0" borderId="2" xfId="0" applyNumberFormat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vertical="center"/>
    </xf>
    <xf numFmtId="49" fontId="8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vertical="center" wrapText="1"/>
    </xf>
    <xf numFmtId="3" fontId="4" fillId="3" borderId="2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172" fontId="0" fillId="0" borderId="2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vertical="center" wrapText="1"/>
    </xf>
    <xf numFmtId="3" fontId="0" fillId="0" borderId="2" xfId="0" applyNumberFormat="1" applyBorder="1" applyAlignment="1">
      <alignment horizontal="right" vertical="center"/>
    </xf>
    <xf numFmtId="0" fontId="8" fillId="0" borderId="2" xfId="0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49" fontId="15" fillId="0" borderId="3" xfId="0" applyNumberFormat="1" applyFont="1" applyBorder="1" applyAlignment="1">
      <alignment horizontal="center" vertical="top" wrapText="1"/>
    </xf>
    <xf numFmtId="3" fontId="15" fillId="0" borderId="7" xfId="0" applyNumberFormat="1" applyFont="1" applyBorder="1" applyAlignment="1">
      <alignment vertical="top" wrapText="1"/>
    </xf>
    <xf numFmtId="3" fontId="15" fillId="0" borderId="3" xfId="0" applyNumberFormat="1" applyFont="1" applyBorder="1" applyAlignment="1">
      <alignment vertical="top" wrapText="1"/>
    </xf>
    <xf numFmtId="49" fontId="15" fillId="0" borderId="4" xfId="0" applyNumberFormat="1" applyFont="1" applyBorder="1" applyAlignment="1">
      <alignment horizontal="center" vertical="top" wrapText="1"/>
    </xf>
    <xf numFmtId="3" fontId="15" fillId="0" borderId="4" xfId="0" applyNumberFormat="1" applyFont="1" applyBorder="1" applyAlignment="1">
      <alignment vertical="top" wrapText="1"/>
    </xf>
    <xf numFmtId="3" fontId="15" fillId="0" borderId="9" xfId="0" applyNumberFormat="1" applyFont="1" applyBorder="1" applyAlignment="1">
      <alignment vertical="top" wrapText="1"/>
    </xf>
    <xf numFmtId="0" fontId="18" fillId="4" borderId="4" xfId="0" applyFont="1" applyFill="1" applyBorder="1" applyAlignment="1">
      <alignment vertical="top" wrapText="1"/>
    </xf>
    <xf numFmtId="3" fontId="18" fillId="4" borderId="4" xfId="0" applyNumberFormat="1" applyFont="1" applyFill="1" applyBorder="1" applyAlignment="1">
      <alignment vertical="top" wrapText="1"/>
    </xf>
    <xf numFmtId="3" fontId="15" fillId="4" borderId="4" xfId="0" applyNumberFormat="1" applyFont="1" applyFill="1" applyBorder="1" applyAlignment="1">
      <alignment vertical="top" wrapText="1"/>
    </xf>
    <xf numFmtId="0" fontId="15" fillId="0" borderId="4" xfId="0" applyFont="1" applyBorder="1" applyAlignment="1">
      <alignment horizontal="center" vertical="top" wrapText="1"/>
    </xf>
    <xf numFmtId="3" fontId="18" fillId="4" borderId="6" xfId="0" applyNumberFormat="1" applyFont="1" applyFill="1" applyBorder="1" applyAlignment="1">
      <alignment vertical="top" wrapText="1"/>
    </xf>
    <xf numFmtId="0" fontId="15" fillId="0" borderId="4" xfId="0" applyFont="1" applyBorder="1" applyAlignment="1">
      <alignment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9" xfId="0" applyFont="1" applyBorder="1" applyAlignment="1">
      <alignment vertical="top" wrapText="1"/>
    </xf>
    <xf numFmtId="0" fontId="15" fillId="0" borderId="9" xfId="0" applyFont="1" applyBorder="1" applyAlignment="1">
      <alignment vertical="top" wrapText="1"/>
    </xf>
    <xf numFmtId="0" fontId="18" fillId="4" borderId="9" xfId="0" applyFont="1" applyFill="1" applyBorder="1" applyAlignment="1">
      <alignment vertical="top" wrapText="1"/>
    </xf>
    <xf numFmtId="3" fontId="15" fillId="4" borderId="9" xfId="0" applyNumberFormat="1" applyFont="1" applyFill="1" applyBorder="1" applyAlignment="1">
      <alignment vertical="top" wrapText="1"/>
    </xf>
    <xf numFmtId="3" fontId="15" fillId="0" borderId="4" xfId="0" applyNumberFormat="1" applyFont="1" applyBorder="1" applyAlignment="1">
      <alignment vertical="top" wrapText="1"/>
    </xf>
    <xf numFmtId="3" fontId="18" fillId="0" borderId="4" xfId="0" applyNumberFormat="1" applyFont="1" applyBorder="1" applyAlignment="1">
      <alignment vertical="top" wrapText="1"/>
    </xf>
    <xf numFmtId="3" fontId="18" fillId="0" borderId="9" xfId="0" applyNumberFormat="1" applyFont="1" applyBorder="1" applyAlignment="1">
      <alignment vertical="top" wrapText="1"/>
    </xf>
    <xf numFmtId="3" fontId="18" fillId="5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horizontal="right" vertical="center"/>
    </xf>
    <xf numFmtId="49" fontId="0" fillId="0" borderId="4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49" fontId="30" fillId="0" borderId="0" xfId="18" applyNumberFormat="1" applyFont="1" applyBorder="1" applyAlignment="1">
      <alignment wrapText="1"/>
      <protection/>
    </xf>
    <xf numFmtId="49" fontId="31" fillId="0" borderId="0" xfId="18" applyNumberFormat="1" applyFont="1" applyBorder="1" applyAlignment="1">
      <alignment wrapText="1"/>
      <protection/>
    </xf>
    <xf numFmtId="4" fontId="32" fillId="0" borderId="0" xfId="18" applyNumberFormat="1" applyFont="1" applyBorder="1" applyAlignment="1">
      <alignment vertical="top" wrapText="1"/>
      <protection/>
    </xf>
    <xf numFmtId="4" fontId="30" fillId="0" borderId="0" xfId="18" applyNumberFormat="1" applyFont="1" applyBorder="1" applyAlignment="1">
      <alignment wrapText="1"/>
      <protection/>
    </xf>
    <xf numFmtId="4" fontId="15" fillId="0" borderId="2" xfId="18" applyNumberFormat="1" applyFont="1" applyFill="1" applyBorder="1" applyAlignment="1">
      <alignment wrapText="1"/>
      <protection/>
    </xf>
    <xf numFmtId="0" fontId="32" fillId="0" borderId="0" xfId="18" applyFont="1" applyBorder="1" applyAlignment="1">
      <alignment wrapText="1"/>
      <protection/>
    </xf>
    <xf numFmtId="4" fontId="30" fillId="0" borderId="0" xfId="18" applyNumberFormat="1" applyFont="1" applyBorder="1" applyAlignment="1">
      <alignment vertical="top" wrapText="1"/>
      <protection/>
    </xf>
    <xf numFmtId="0" fontId="32" fillId="0" borderId="0" xfId="18" applyFont="1" applyBorder="1" applyAlignment="1">
      <alignment horizontal="center" wrapText="1"/>
      <protection/>
    </xf>
    <xf numFmtId="0" fontId="32" fillId="0" borderId="11" xfId="18" applyFont="1" applyBorder="1" applyAlignment="1">
      <alignment wrapText="1"/>
      <protection/>
    </xf>
    <xf numFmtId="49" fontId="32" fillId="0" borderId="0" xfId="18" applyNumberFormat="1" applyFont="1" applyBorder="1" applyAlignment="1">
      <alignment wrapText="1"/>
      <protection/>
    </xf>
    <xf numFmtId="49" fontId="33" fillId="0" borderId="0" xfId="18" applyNumberFormat="1" applyFont="1" applyBorder="1" applyAlignment="1">
      <alignment wrapText="1"/>
      <protection/>
    </xf>
    <xf numFmtId="4" fontId="33" fillId="0" borderId="0" xfId="18" applyNumberFormat="1" applyFont="1" applyBorder="1" applyAlignment="1">
      <alignment vertical="top" wrapText="1"/>
      <protection/>
    </xf>
    <xf numFmtId="0" fontId="32" fillId="0" borderId="0" xfId="18" applyFont="1" applyBorder="1" applyAlignment="1">
      <alignment vertical="top" wrapText="1"/>
      <protection/>
    </xf>
    <xf numFmtId="49" fontId="30" fillId="0" borderId="0" xfId="18" applyNumberFormat="1" applyFont="1" applyBorder="1" applyAlignment="1">
      <alignment vertical="top" wrapText="1"/>
      <protection/>
    </xf>
    <xf numFmtId="0" fontId="32" fillId="0" borderId="0" xfId="18" applyFont="1" applyBorder="1" applyAlignment="1">
      <alignment horizontal="center" vertical="top" wrapText="1"/>
      <protection/>
    </xf>
    <xf numFmtId="0" fontId="32" fillId="0" borderId="11" xfId="18" applyFont="1" applyBorder="1" applyAlignment="1">
      <alignment vertical="top" wrapText="1"/>
      <protection/>
    </xf>
    <xf numFmtId="49" fontId="32" fillId="0" borderId="0" xfId="18" applyNumberFormat="1" applyFont="1" applyBorder="1" applyAlignment="1">
      <alignment vertical="top" wrapText="1"/>
      <protection/>
    </xf>
    <xf numFmtId="49" fontId="32" fillId="0" borderId="0" xfId="18" applyNumberFormat="1" applyFont="1" applyBorder="1" applyAlignment="1">
      <alignment horizontal="center" vertical="top" wrapText="1"/>
      <protection/>
    </xf>
    <xf numFmtId="49" fontId="32" fillId="0" borderId="0" xfId="18" applyNumberFormat="1" applyFont="1" applyBorder="1" applyAlignment="1">
      <alignment wrapText="1"/>
      <protection/>
    </xf>
    <xf numFmtId="4" fontId="15" fillId="0" borderId="0" xfId="18" applyNumberFormat="1" applyFont="1" applyFill="1" applyBorder="1" applyAlignment="1">
      <alignment wrapText="1"/>
      <protection/>
    </xf>
    <xf numFmtId="4" fontId="32" fillId="0" borderId="0" xfId="18" applyNumberFormat="1" applyFont="1" applyBorder="1" applyAlignment="1">
      <alignment horizontal="center" wrapText="1"/>
      <protection/>
    </xf>
    <xf numFmtId="4" fontId="32" fillId="0" borderId="0" xfId="18" applyNumberFormat="1" applyFont="1" applyFill="1" applyBorder="1" applyAlignment="1">
      <alignment vertical="top" wrapText="1"/>
      <protection/>
    </xf>
    <xf numFmtId="49" fontId="32" fillId="0" borderId="0" xfId="18" applyNumberFormat="1" applyFont="1" applyBorder="1" applyAlignment="1">
      <alignment horizontal="left" vertical="top" wrapText="1"/>
      <protection/>
    </xf>
    <xf numFmtId="4" fontId="30" fillId="0" borderId="0" xfId="18" applyNumberFormat="1" applyFont="1" applyFill="1" applyBorder="1" applyAlignment="1">
      <alignment vertical="top" wrapText="1"/>
      <protection/>
    </xf>
    <xf numFmtId="4" fontId="34" fillId="0" borderId="0" xfId="18" applyNumberFormat="1" applyFont="1" applyBorder="1" applyAlignment="1">
      <alignment vertical="top" wrapText="1"/>
      <protection/>
    </xf>
    <xf numFmtId="49" fontId="30" fillId="0" borderId="0" xfId="18" applyNumberFormat="1" applyFont="1" applyBorder="1" applyAlignment="1">
      <alignment vertical="top" wrapText="1"/>
      <protection/>
    </xf>
    <xf numFmtId="4" fontId="30" fillId="0" borderId="0" xfId="18" applyNumberFormat="1" applyFont="1" applyBorder="1" applyAlignment="1">
      <alignment vertical="top" wrapText="1"/>
      <protection/>
    </xf>
    <xf numFmtId="0" fontId="32" fillId="0" borderId="0" xfId="18" applyNumberFormat="1" applyFont="1" applyBorder="1" applyAlignment="1">
      <alignment vertical="top" wrapText="1"/>
      <protection/>
    </xf>
    <xf numFmtId="4" fontId="32" fillId="0" borderId="0" xfId="18" applyNumberFormat="1" applyFont="1" applyFill="1" applyBorder="1" applyAlignment="1">
      <alignment vertical="top" wrapText="1"/>
      <protection/>
    </xf>
    <xf numFmtId="2" fontId="32" fillId="0" borderId="0" xfId="18" applyNumberFormat="1" applyFont="1" applyBorder="1" applyAlignment="1">
      <alignment wrapText="1"/>
      <protection/>
    </xf>
    <xf numFmtId="49" fontId="31" fillId="0" borderId="0" xfId="18" applyNumberFormat="1" applyFont="1" applyBorder="1" applyAlignment="1">
      <alignment vertical="top" wrapText="1"/>
      <protection/>
    </xf>
    <xf numFmtId="49" fontId="33" fillId="0" borderId="0" xfId="18" applyNumberFormat="1" applyFont="1" applyBorder="1" applyAlignment="1">
      <alignment horizontal="left" vertical="top" wrapText="1"/>
      <protection/>
    </xf>
    <xf numFmtId="174" fontId="32" fillId="0" borderId="0" xfId="18" applyNumberFormat="1" applyFont="1" applyBorder="1" applyAlignment="1">
      <alignment horizontal="left" vertical="top" wrapText="1"/>
      <protection/>
    </xf>
    <xf numFmtId="4" fontId="32" fillId="0" borderId="0" xfId="18" applyNumberFormat="1" applyFont="1" applyBorder="1" applyAlignment="1">
      <alignment wrapText="1"/>
      <protection/>
    </xf>
    <xf numFmtId="0" fontId="32" fillId="0" borderId="0" xfId="18" applyFont="1" applyBorder="1" applyAlignment="1">
      <alignment horizontal="left" wrapText="1"/>
      <protection/>
    </xf>
    <xf numFmtId="0" fontId="32" fillId="0" borderId="0" xfId="18" applyFont="1" applyBorder="1" applyAlignment="1">
      <alignment horizontal="center" vertical="center" wrapText="1"/>
      <protection/>
    </xf>
    <xf numFmtId="49" fontId="33" fillId="0" borderId="0" xfId="18" applyNumberFormat="1" applyFont="1" applyBorder="1" applyAlignment="1">
      <alignment horizontal="left" wrapText="1"/>
      <protection/>
    </xf>
    <xf numFmtId="49" fontId="32" fillId="0" borderId="0" xfId="18" applyNumberFormat="1" applyFont="1" applyFill="1" applyBorder="1" applyAlignment="1">
      <alignment horizontal="left" wrapText="1"/>
      <protection/>
    </xf>
    <xf numFmtId="49" fontId="32" fillId="0" borderId="0" xfId="18" applyNumberFormat="1" applyFont="1" applyFill="1" applyBorder="1" applyAlignment="1">
      <alignment wrapText="1"/>
      <protection/>
    </xf>
    <xf numFmtId="49" fontId="32" fillId="0" borderId="0" xfId="18" applyNumberFormat="1" applyFont="1" applyFill="1" applyBorder="1" applyAlignment="1">
      <alignment vertical="top" wrapText="1"/>
      <protection/>
    </xf>
    <xf numFmtId="4" fontId="9" fillId="0" borderId="0" xfId="18" applyNumberFormat="1" applyFont="1" applyBorder="1" applyAlignment="1">
      <alignment vertical="top" wrapText="1"/>
      <protection/>
    </xf>
    <xf numFmtId="0" fontId="32" fillId="0" borderId="0" xfId="18" applyFont="1" applyBorder="1" applyAlignment="1">
      <alignment horizontal="right" vertical="top" wrapText="1"/>
      <protection/>
    </xf>
    <xf numFmtId="0" fontId="30" fillId="0" borderId="0" xfId="18" applyFont="1" applyBorder="1" applyAlignment="1">
      <alignment wrapText="1"/>
      <protection/>
    </xf>
    <xf numFmtId="0" fontId="30" fillId="0" borderId="11" xfId="18" applyFont="1" applyBorder="1" applyAlignment="1">
      <alignment wrapText="1"/>
      <protection/>
    </xf>
    <xf numFmtId="0" fontId="32" fillId="0" borderId="12" xfId="18" applyFont="1" applyBorder="1" applyAlignment="1">
      <alignment wrapText="1"/>
      <protection/>
    </xf>
    <xf numFmtId="3" fontId="35" fillId="0" borderId="13" xfId="0" applyNumberFormat="1" applyFont="1" applyBorder="1" applyAlignment="1">
      <alignment horizontal="right" vertical="top" wrapText="1"/>
    </xf>
    <xf numFmtId="3" fontId="10" fillId="0" borderId="3" xfId="19" applyNumberFormat="1" applyFont="1" applyBorder="1">
      <alignment/>
      <protection/>
    </xf>
    <xf numFmtId="3" fontId="10" fillId="0" borderId="2" xfId="19" applyNumberFormat="1" applyFont="1" applyBorder="1">
      <alignment/>
      <protection/>
    </xf>
    <xf numFmtId="49" fontId="32" fillId="0" borderId="0" xfId="18" applyNumberFormat="1" applyFont="1" applyBorder="1" applyAlignment="1">
      <alignment horizontal="left" wrapText="1"/>
      <protection/>
    </xf>
    <xf numFmtId="0" fontId="36" fillId="0" borderId="0" xfId="18" applyFont="1" applyBorder="1" applyAlignment="1">
      <alignment wrapText="1"/>
      <protection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left" vertical="center" wrapText="1" indent="2"/>
    </xf>
    <xf numFmtId="4" fontId="0" fillId="0" borderId="4" xfId="0" applyNumberForma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3" fontId="0" fillId="0" borderId="2" xfId="0" applyNumberFormat="1" applyFont="1" applyFill="1" applyBorder="1" applyAlignment="1">
      <alignment vertical="center" wrapText="1"/>
    </xf>
    <xf numFmtId="3" fontId="37" fillId="0" borderId="13" xfId="0" applyNumberFormat="1" applyFont="1" applyBorder="1" applyAlignment="1">
      <alignment horizontal="right" vertical="top" wrapText="1"/>
    </xf>
    <xf numFmtId="49" fontId="35" fillId="0" borderId="14" xfId="0" applyNumberFormat="1" applyFont="1" applyBorder="1" applyAlignment="1">
      <alignment horizontal="center" vertical="top" wrapText="1"/>
    </xf>
    <xf numFmtId="49" fontId="35" fillId="0" borderId="2" xfId="0" applyNumberFormat="1" applyFont="1" applyBorder="1" applyAlignment="1">
      <alignment horizontal="center" vertical="top" wrapText="1"/>
    </xf>
    <xf numFmtId="0" fontId="35" fillId="0" borderId="2" xfId="0" applyFont="1" applyBorder="1" applyAlignment="1">
      <alignment horizontal="justify" vertical="top" wrapText="1"/>
    </xf>
    <xf numFmtId="49" fontId="37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28" fillId="0" borderId="0" xfId="0" applyFont="1" applyAlignment="1">
      <alignment horizontal="center"/>
    </xf>
    <xf numFmtId="3" fontId="37" fillId="0" borderId="15" xfId="0" applyNumberFormat="1" applyFont="1" applyBorder="1" applyAlignment="1">
      <alignment horizontal="right" vertical="top" wrapText="1"/>
    </xf>
    <xf numFmtId="0" fontId="37" fillId="0" borderId="2" xfId="0" applyFont="1" applyBorder="1" applyAlignment="1">
      <alignment horizontal="center" vertical="top" wrapText="1"/>
    </xf>
    <xf numFmtId="3" fontId="37" fillId="0" borderId="2" xfId="0" applyNumberFormat="1" applyFont="1" applyBorder="1" applyAlignment="1">
      <alignment horizontal="right" vertical="top" wrapText="1"/>
    </xf>
    <xf numFmtId="3" fontId="18" fillId="4" borderId="9" xfId="0" applyNumberFormat="1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vertical="center"/>
    </xf>
    <xf numFmtId="3" fontId="15" fillId="0" borderId="2" xfId="0" applyNumberFormat="1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horizontal="center" vertical="top" wrapText="1"/>
    </xf>
    <xf numFmtId="3" fontId="18" fillId="0" borderId="2" xfId="0" applyNumberFormat="1" applyFont="1" applyBorder="1" applyAlignment="1">
      <alignment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center"/>
    </xf>
    <xf numFmtId="0" fontId="10" fillId="0" borderId="2" xfId="19" applyFont="1" applyBorder="1" applyAlignment="1">
      <alignment horizontal="center"/>
      <protection/>
    </xf>
    <xf numFmtId="0" fontId="11" fillId="0" borderId="0" xfId="19" applyFont="1" applyAlignment="1">
      <alignment horizontal="left"/>
      <protection/>
    </xf>
    <xf numFmtId="0" fontId="23" fillId="2" borderId="8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0" fillId="2" borderId="2" xfId="19" applyFont="1" applyFill="1" applyBorder="1" applyAlignment="1">
      <alignment horizontal="center" vertical="center"/>
      <protection/>
    </xf>
    <xf numFmtId="0" fontId="37" fillId="0" borderId="14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11" fillId="0" borderId="4" xfId="19" applyFont="1" applyBorder="1" applyAlignment="1">
      <alignment horizontal="center" vertical="center"/>
      <protection/>
    </xf>
    <xf numFmtId="0" fontId="10" fillId="2" borderId="2" xfId="19" applyFont="1" applyFill="1" applyBorder="1" applyAlignment="1">
      <alignment horizontal="center" vertical="center" wrapText="1"/>
      <protection/>
    </xf>
    <xf numFmtId="0" fontId="10" fillId="0" borderId="17" xfId="19" applyFont="1" applyBorder="1" applyAlignment="1">
      <alignment horizontal="center"/>
      <protection/>
    </xf>
    <xf numFmtId="0" fontId="10" fillId="0" borderId="18" xfId="19" applyFont="1" applyBorder="1" applyAlignment="1">
      <alignment horizontal="center"/>
      <protection/>
    </xf>
    <xf numFmtId="0" fontId="11" fillId="0" borderId="19" xfId="19" applyFont="1" applyBorder="1" applyAlignment="1">
      <alignment horizontal="center"/>
      <protection/>
    </xf>
    <xf numFmtId="0" fontId="11" fillId="0" borderId="20" xfId="19" applyFont="1" applyBorder="1" applyAlignment="1">
      <alignment horizontal="center"/>
      <protection/>
    </xf>
    <xf numFmtId="0" fontId="11" fillId="0" borderId="21" xfId="19" applyFont="1" applyBorder="1" applyAlignment="1">
      <alignment horizontal="center"/>
      <protection/>
    </xf>
    <xf numFmtId="0" fontId="11" fillId="0" borderId="4" xfId="19" applyFont="1" applyBorder="1" applyAlignment="1">
      <alignment horizontal="center"/>
      <protection/>
    </xf>
    <xf numFmtId="0" fontId="11" fillId="0" borderId="22" xfId="19" applyFont="1" applyBorder="1" applyAlignment="1">
      <alignment horizontal="center"/>
      <protection/>
    </xf>
    <xf numFmtId="0" fontId="11" fillId="0" borderId="23" xfId="19" applyFont="1" applyBorder="1" applyAlignment="1">
      <alignment horizontal="center"/>
      <protection/>
    </xf>
    <xf numFmtId="0" fontId="11" fillId="0" borderId="24" xfId="19" applyFont="1" applyBorder="1" applyAlignment="1">
      <alignment horizontal="center"/>
      <protection/>
    </xf>
    <xf numFmtId="0" fontId="10" fillId="0" borderId="19" xfId="19" applyFont="1" applyBorder="1" applyAlignment="1">
      <alignment horizontal="center"/>
      <protection/>
    </xf>
    <xf numFmtId="0" fontId="10" fillId="0" borderId="21" xfId="19" applyFont="1" applyBorder="1" applyAlignment="1">
      <alignment horizontal="center"/>
      <protection/>
    </xf>
    <xf numFmtId="0" fontId="18" fillId="0" borderId="0" xfId="19" applyFont="1" applyAlignment="1">
      <alignment horizontal="center"/>
      <protection/>
    </xf>
    <xf numFmtId="0" fontId="10" fillId="0" borderId="14" xfId="19" applyFont="1" applyBorder="1" applyAlignment="1">
      <alignment horizontal="center"/>
      <protection/>
    </xf>
    <xf numFmtId="0" fontId="10" fillId="0" borderId="13" xfId="19" applyFont="1" applyBorder="1" applyAlignment="1">
      <alignment horizontal="center"/>
      <protection/>
    </xf>
    <xf numFmtId="0" fontId="25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Budżet 2006(10)" xfId="18"/>
    <cellStyle name="Normalny_zal_Szczecin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SheetLayoutView="75" workbookViewId="0" topLeftCell="A1">
      <selection activeCell="E69" sqref="E69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94" t="s">
        <v>882</v>
      </c>
      <c r="C1" s="294"/>
      <c r="D1" s="294"/>
      <c r="E1" s="294"/>
    </row>
    <row r="2" spans="2:4" s="269" customFormat="1" ht="11.25">
      <c r="B2" s="270"/>
      <c r="C2" s="270"/>
      <c r="D2" s="270"/>
    </row>
    <row r="3" ht="12.75">
      <c r="E3" s="14" t="s">
        <v>879</v>
      </c>
    </row>
    <row r="4" spans="1:5" s="57" customFormat="1" ht="15" customHeight="1">
      <c r="A4" s="295" t="s">
        <v>818</v>
      </c>
      <c r="B4" s="295" t="s">
        <v>819</v>
      </c>
      <c r="C4" s="295" t="s">
        <v>820</v>
      </c>
      <c r="D4" s="295" t="s">
        <v>821</v>
      </c>
      <c r="E4" s="298" t="s">
        <v>888</v>
      </c>
    </row>
    <row r="5" spans="1:5" s="57" customFormat="1" ht="15" customHeight="1">
      <c r="A5" s="296"/>
      <c r="B5" s="296"/>
      <c r="C5" s="297"/>
      <c r="D5" s="297"/>
      <c r="E5" s="297"/>
    </row>
    <row r="6" spans="1:5" s="65" customFormat="1" ht="7.5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</row>
    <row r="7" spans="1:5" ht="47.25">
      <c r="A7" s="265" t="s">
        <v>171</v>
      </c>
      <c r="B7" s="266" t="s">
        <v>169</v>
      </c>
      <c r="C7" s="266">
        <v>6339</v>
      </c>
      <c r="D7" s="267" t="s">
        <v>264</v>
      </c>
      <c r="E7" s="252">
        <v>114644</v>
      </c>
    </row>
    <row r="8" spans="1:5" ht="19.5" customHeight="1">
      <c r="A8" s="265" t="s">
        <v>171</v>
      </c>
      <c r="B8" s="266" t="s">
        <v>170</v>
      </c>
      <c r="C8" s="266" t="s">
        <v>84</v>
      </c>
      <c r="D8" s="267" t="s">
        <v>265</v>
      </c>
      <c r="E8" s="252">
        <v>79793</v>
      </c>
    </row>
    <row r="9" spans="1:5" ht="19.5" customHeight="1">
      <c r="A9" s="268" t="s">
        <v>171</v>
      </c>
      <c r="B9" s="266"/>
      <c r="C9" s="266"/>
      <c r="D9" s="272" t="s">
        <v>152</v>
      </c>
      <c r="E9" s="264">
        <f>SUM(E7:E8)</f>
        <v>194437</v>
      </c>
    </row>
    <row r="10" spans="1:5" ht="19.5" customHeight="1">
      <c r="A10" s="265" t="s">
        <v>85</v>
      </c>
      <c r="B10" s="266" t="s">
        <v>86</v>
      </c>
      <c r="C10" s="266" t="s">
        <v>87</v>
      </c>
      <c r="D10" s="267" t="s">
        <v>266</v>
      </c>
      <c r="E10" s="252">
        <v>3229</v>
      </c>
    </row>
    <row r="11" spans="1:5" ht="19.5" customHeight="1">
      <c r="A11" s="268" t="s">
        <v>85</v>
      </c>
      <c r="B11" s="266"/>
      <c r="C11" s="266"/>
      <c r="D11" s="272" t="s">
        <v>152</v>
      </c>
      <c r="E11" s="264">
        <f>E10</f>
        <v>3229</v>
      </c>
    </row>
    <row r="12" spans="1:5" ht="63">
      <c r="A12" s="265">
        <v>700</v>
      </c>
      <c r="B12" s="266">
        <v>70004</v>
      </c>
      <c r="C12" s="266" t="s">
        <v>87</v>
      </c>
      <c r="D12" s="267" t="s">
        <v>267</v>
      </c>
      <c r="E12" s="252">
        <v>18548</v>
      </c>
    </row>
    <row r="13" spans="1:5" ht="31.5">
      <c r="A13" s="265">
        <v>700</v>
      </c>
      <c r="B13" s="266">
        <v>70005</v>
      </c>
      <c r="C13" s="266" t="s">
        <v>88</v>
      </c>
      <c r="D13" s="267" t="s">
        <v>268</v>
      </c>
      <c r="E13" s="252">
        <v>8460</v>
      </c>
    </row>
    <row r="14" spans="1:5" ht="63">
      <c r="A14" s="265">
        <v>700</v>
      </c>
      <c r="B14" s="266">
        <v>70005</v>
      </c>
      <c r="C14" s="266" t="s">
        <v>87</v>
      </c>
      <c r="D14" s="267" t="s">
        <v>269</v>
      </c>
      <c r="E14" s="252">
        <v>22314</v>
      </c>
    </row>
    <row r="15" spans="1:5" s="84" customFormat="1" ht="15.75">
      <c r="A15" s="265">
        <v>700</v>
      </c>
      <c r="B15" s="266">
        <v>70005</v>
      </c>
      <c r="C15" s="266" t="s">
        <v>89</v>
      </c>
      <c r="D15" s="267" t="s">
        <v>270</v>
      </c>
      <c r="E15" s="252">
        <v>33000</v>
      </c>
    </row>
    <row r="16" spans="1:5" s="84" customFormat="1" ht="15.75">
      <c r="A16" s="268" t="s">
        <v>153</v>
      </c>
      <c r="B16" s="266"/>
      <c r="C16" s="266"/>
      <c r="D16" s="272" t="s">
        <v>152</v>
      </c>
      <c r="E16" s="264">
        <f>SUM(E12:E15)</f>
        <v>82322</v>
      </c>
    </row>
    <row r="17" spans="1:5" ht="63">
      <c r="A17" s="265">
        <v>750</v>
      </c>
      <c r="B17" s="266">
        <v>75011</v>
      </c>
      <c r="C17" s="266">
        <v>2010</v>
      </c>
      <c r="D17" s="267" t="s">
        <v>271</v>
      </c>
      <c r="E17" s="252">
        <v>77230</v>
      </c>
    </row>
    <row r="18" spans="1:5" ht="47.25">
      <c r="A18" s="265">
        <v>750</v>
      </c>
      <c r="B18" s="266">
        <v>75011</v>
      </c>
      <c r="C18" s="266">
        <v>2360</v>
      </c>
      <c r="D18" s="267" t="s">
        <v>272</v>
      </c>
      <c r="E18" s="252">
        <v>1446</v>
      </c>
    </row>
    <row r="19" spans="1:5" ht="63">
      <c r="A19" s="265">
        <v>750</v>
      </c>
      <c r="B19" s="266">
        <v>75023</v>
      </c>
      <c r="C19" s="266" t="s">
        <v>87</v>
      </c>
      <c r="D19" s="267" t="s">
        <v>269</v>
      </c>
      <c r="E19" s="252">
        <v>95805</v>
      </c>
    </row>
    <row r="20" spans="1:5" ht="15.75">
      <c r="A20" s="265">
        <v>750</v>
      </c>
      <c r="B20" s="266">
        <v>75023</v>
      </c>
      <c r="C20" s="266" t="s">
        <v>90</v>
      </c>
      <c r="D20" s="267" t="s">
        <v>273</v>
      </c>
      <c r="E20" s="252">
        <v>6313</v>
      </c>
    </row>
    <row r="21" spans="1:5" ht="15.75">
      <c r="A21" s="265">
        <v>750</v>
      </c>
      <c r="B21" s="266">
        <v>75023</v>
      </c>
      <c r="C21" s="266" t="s">
        <v>91</v>
      </c>
      <c r="D21" s="267" t="s">
        <v>274</v>
      </c>
      <c r="E21" s="252">
        <v>57139</v>
      </c>
    </row>
    <row r="22" spans="1:5" ht="15.75">
      <c r="A22" s="265">
        <v>750</v>
      </c>
      <c r="B22" s="266">
        <v>75023</v>
      </c>
      <c r="C22" s="266" t="s">
        <v>84</v>
      </c>
      <c r="D22" s="267" t="s">
        <v>265</v>
      </c>
      <c r="E22" s="252">
        <v>2000</v>
      </c>
    </row>
    <row r="23" spans="1:5" ht="15.75">
      <c r="A23" s="268" t="s">
        <v>154</v>
      </c>
      <c r="B23" s="266"/>
      <c r="C23" s="266"/>
      <c r="D23" s="272" t="s">
        <v>152</v>
      </c>
      <c r="E23" s="264">
        <f>SUM(E17:E22)</f>
        <v>239933</v>
      </c>
    </row>
    <row r="24" spans="1:5" ht="15.75">
      <c r="A24" s="265">
        <v>751</v>
      </c>
      <c r="B24" s="266">
        <v>75101</v>
      </c>
      <c r="C24" s="266">
        <v>2010</v>
      </c>
      <c r="D24" s="267" t="s">
        <v>275</v>
      </c>
      <c r="E24" s="252">
        <v>2195</v>
      </c>
    </row>
    <row r="25" spans="1:5" ht="15.75">
      <c r="A25" s="268" t="s">
        <v>155</v>
      </c>
      <c r="B25" s="266"/>
      <c r="C25" s="266"/>
      <c r="D25" s="272" t="s">
        <v>152</v>
      </c>
      <c r="E25" s="264">
        <f>E24</f>
        <v>2195</v>
      </c>
    </row>
    <row r="26" spans="1:5" ht="31.5">
      <c r="A26" s="265">
        <v>756</v>
      </c>
      <c r="B26" s="266">
        <v>75601</v>
      </c>
      <c r="C26" s="266" t="s">
        <v>92</v>
      </c>
      <c r="D26" s="267" t="s">
        <v>276</v>
      </c>
      <c r="E26" s="252">
        <v>28500</v>
      </c>
    </row>
    <row r="27" spans="1:5" ht="15.75">
      <c r="A27" s="265">
        <v>756</v>
      </c>
      <c r="B27" s="266">
        <v>75615</v>
      </c>
      <c r="C27" s="266" t="s">
        <v>93</v>
      </c>
      <c r="D27" s="267" t="s">
        <v>277</v>
      </c>
      <c r="E27" s="252">
        <v>2090409</v>
      </c>
    </row>
    <row r="28" spans="1:5" ht="15.75">
      <c r="A28" s="265">
        <v>756</v>
      </c>
      <c r="B28" s="266">
        <v>75615</v>
      </c>
      <c r="C28" s="266" t="s">
        <v>94</v>
      </c>
      <c r="D28" s="267" t="s">
        <v>278</v>
      </c>
      <c r="E28" s="252">
        <v>20965</v>
      </c>
    </row>
    <row r="29" spans="1:5" ht="15.75">
      <c r="A29" s="265">
        <v>756</v>
      </c>
      <c r="B29" s="266">
        <v>75615</v>
      </c>
      <c r="C29" s="266" t="s">
        <v>95</v>
      </c>
      <c r="D29" s="267" t="s">
        <v>279</v>
      </c>
      <c r="E29" s="252">
        <v>33781</v>
      </c>
    </row>
    <row r="30" spans="1:5" ht="15.75">
      <c r="A30" s="265">
        <v>756</v>
      </c>
      <c r="B30" s="266">
        <v>75615</v>
      </c>
      <c r="C30" s="266" t="s">
        <v>96</v>
      </c>
      <c r="D30" s="267" t="s">
        <v>280</v>
      </c>
      <c r="E30" s="252">
        <v>14174</v>
      </c>
    </row>
    <row r="31" spans="1:5" ht="15.75">
      <c r="A31" s="265">
        <v>756</v>
      </c>
      <c r="B31" s="266">
        <v>75615</v>
      </c>
      <c r="C31" s="266" t="s">
        <v>97</v>
      </c>
      <c r="D31" s="267" t="s">
        <v>281</v>
      </c>
      <c r="E31" s="252">
        <v>0</v>
      </c>
    </row>
    <row r="32" spans="1:5" ht="31.5">
      <c r="A32" s="265">
        <v>756</v>
      </c>
      <c r="B32" s="266">
        <v>75615</v>
      </c>
      <c r="C32" s="266" t="s">
        <v>98</v>
      </c>
      <c r="D32" s="267" t="s">
        <v>130</v>
      </c>
      <c r="E32" s="252">
        <v>1000</v>
      </c>
    </row>
    <row r="33" spans="1:5" ht="15.75">
      <c r="A33" s="265">
        <v>756</v>
      </c>
      <c r="B33" s="266">
        <v>75616</v>
      </c>
      <c r="C33" s="266" t="s">
        <v>93</v>
      </c>
      <c r="D33" s="267" t="s">
        <v>277</v>
      </c>
      <c r="E33" s="252">
        <v>678723</v>
      </c>
    </row>
    <row r="34" spans="1:5" ht="15.75">
      <c r="A34" s="265">
        <v>756</v>
      </c>
      <c r="B34" s="266">
        <v>75616</v>
      </c>
      <c r="C34" s="266" t="s">
        <v>94</v>
      </c>
      <c r="D34" s="267" t="s">
        <v>278</v>
      </c>
      <c r="E34" s="252">
        <v>486041</v>
      </c>
    </row>
    <row r="35" spans="1:5" ht="15.75">
      <c r="A35" s="265">
        <v>756</v>
      </c>
      <c r="B35" s="266">
        <v>75616</v>
      </c>
      <c r="C35" s="266" t="s">
        <v>95</v>
      </c>
      <c r="D35" s="267" t="s">
        <v>279</v>
      </c>
      <c r="E35" s="252">
        <v>19331</v>
      </c>
    </row>
    <row r="36" spans="1:5" ht="15.75">
      <c r="A36" s="265">
        <v>756</v>
      </c>
      <c r="B36" s="266">
        <v>75616</v>
      </c>
      <c r="C36" s="266" t="s">
        <v>96</v>
      </c>
      <c r="D36" s="267" t="s">
        <v>280</v>
      </c>
      <c r="E36" s="252">
        <v>83228</v>
      </c>
    </row>
    <row r="37" spans="1:5" ht="15.75">
      <c r="A37" s="265">
        <v>756</v>
      </c>
      <c r="B37" s="266">
        <v>75616</v>
      </c>
      <c r="C37" s="266" t="s">
        <v>327</v>
      </c>
      <c r="D37" s="267" t="s">
        <v>282</v>
      </c>
      <c r="E37" s="252">
        <v>28209</v>
      </c>
    </row>
    <row r="38" spans="1:5" ht="15.75">
      <c r="A38" s="265">
        <v>756</v>
      </c>
      <c r="B38" s="266">
        <v>75616</v>
      </c>
      <c r="C38" s="266" t="s">
        <v>328</v>
      </c>
      <c r="D38" s="267" t="s">
        <v>283</v>
      </c>
      <c r="E38" s="252">
        <v>2082</v>
      </c>
    </row>
    <row r="39" spans="1:5" ht="15.75">
      <c r="A39" s="265">
        <v>756</v>
      </c>
      <c r="B39" s="266">
        <v>75616</v>
      </c>
      <c r="C39" s="266" t="s">
        <v>329</v>
      </c>
      <c r="D39" s="267" t="s">
        <v>284</v>
      </c>
      <c r="E39" s="252">
        <v>185258</v>
      </c>
    </row>
    <row r="40" spans="1:5" ht="15.75">
      <c r="A40" s="265">
        <v>756</v>
      </c>
      <c r="B40" s="266">
        <v>75616</v>
      </c>
      <c r="C40" s="266" t="s">
        <v>97</v>
      </c>
      <c r="D40" s="267" t="s">
        <v>281</v>
      </c>
      <c r="E40" s="252">
        <v>107194</v>
      </c>
    </row>
    <row r="41" spans="1:5" ht="15.75">
      <c r="A41" s="265">
        <v>756</v>
      </c>
      <c r="B41" s="266">
        <v>75616</v>
      </c>
      <c r="C41" s="266" t="s">
        <v>98</v>
      </c>
      <c r="D41" s="267" t="s">
        <v>285</v>
      </c>
      <c r="E41" s="252">
        <v>2990</v>
      </c>
    </row>
    <row r="42" spans="1:5" ht="15.75">
      <c r="A42" s="265">
        <v>756</v>
      </c>
      <c r="B42" s="266">
        <v>75618</v>
      </c>
      <c r="C42" s="266" t="s">
        <v>330</v>
      </c>
      <c r="D42" s="267" t="s">
        <v>286</v>
      </c>
      <c r="E42" s="252">
        <v>65837</v>
      </c>
    </row>
    <row r="43" spans="1:5" ht="31.5">
      <c r="A43" s="265">
        <v>756</v>
      </c>
      <c r="B43" s="266">
        <v>75618</v>
      </c>
      <c r="C43" s="266" t="s">
        <v>331</v>
      </c>
      <c r="D43" s="267" t="s">
        <v>287</v>
      </c>
      <c r="E43" s="252">
        <v>188296</v>
      </c>
    </row>
    <row r="44" spans="1:5" ht="15.75">
      <c r="A44" s="265">
        <v>756</v>
      </c>
      <c r="B44" s="266">
        <v>75621</v>
      </c>
      <c r="C44" s="266" t="s">
        <v>752</v>
      </c>
      <c r="D44" s="267" t="s">
        <v>288</v>
      </c>
      <c r="E44" s="252">
        <v>3026896</v>
      </c>
    </row>
    <row r="45" spans="1:5" ht="15.75">
      <c r="A45" s="265">
        <v>756</v>
      </c>
      <c r="B45" s="266">
        <v>75621</v>
      </c>
      <c r="C45" s="266" t="s">
        <v>753</v>
      </c>
      <c r="D45" s="267" t="s">
        <v>289</v>
      </c>
      <c r="E45" s="252">
        <v>56300</v>
      </c>
    </row>
    <row r="46" spans="1:5" ht="15.75">
      <c r="A46" s="268" t="s">
        <v>156</v>
      </c>
      <c r="B46" s="266"/>
      <c r="C46" s="266"/>
      <c r="D46" s="272" t="s">
        <v>152</v>
      </c>
      <c r="E46" s="264">
        <f>SUM(E26:E45)</f>
        <v>7119214</v>
      </c>
    </row>
    <row r="47" spans="1:5" ht="31.5">
      <c r="A47" s="265">
        <v>758</v>
      </c>
      <c r="B47" s="266">
        <v>75801</v>
      </c>
      <c r="C47" s="266">
        <v>2920</v>
      </c>
      <c r="D47" s="267" t="s">
        <v>290</v>
      </c>
      <c r="E47" s="252">
        <v>6311262</v>
      </c>
    </row>
    <row r="48" spans="1:5" ht="31.5">
      <c r="A48" s="265">
        <v>758</v>
      </c>
      <c r="B48" s="266">
        <v>75807</v>
      </c>
      <c r="C48" s="266">
        <v>2920</v>
      </c>
      <c r="D48" s="267" t="s">
        <v>291</v>
      </c>
      <c r="E48" s="252">
        <v>3097187</v>
      </c>
    </row>
    <row r="49" spans="1:5" ht="15.75">
      <c r="A49" s="268" t="s">
        <v>157</v>
      </c>
      <c r="B49" s="266"/>
      <c r="C49" s="266"/>
      <c r="D49" s="272" t="s">
        <v>152</v>
      </c>
      <c r="E49" s="264">
        <f>SUM(E47:E48)</f>
        <v>9408449</v>
      </c>
    </row>
    <row r="50" spans="1:5" ht="63">
      <c r="A50" s="265">
        <v>801</v>
      </c>
      <c r="B50" s="266">
        <v>80101</v>
      </c>
      <c r="C50" s="266" t="s">
        <v>87</v>
      </c>
      <c r="D50" s="267" t="s">
        <v>269</v>
      </c>
      <c r="E50" s="252">
        <v>21917</v>
      </c>
    </row>
    <row r="51" spans="1:5" ht="15.75">
      <c r="A51" s="265">
        <v>801</v>
      </c>
      <c r="B51" s="266">
        <v>80101</v>
      </c>
      <c r="C51" s="266" t="s">
        <v>90</v>
      </c>
      <c r="D51" s="267" t="s">
        <v>273</v>
      </c>
      <c r="E51" s="252">
        <v>4700</v>
      </c>
    </row>
    <row r="52" spans="1:5" ht="15.75">
      <c r="A52" s="265">
        <v>801</v>
      </c>
      <c r="B52" s="266">
        <v>80104</v>
      </c>
      <c r="C52" s="266" t="s">
        <v>90</v>
      </c>
      <c r="D52" s="267" t="s">
        <v>273</v>
      </c>
      <c r="E52" s="252">
        <v>107264</v>
      </c>
    </row>
    <row r="53" spans="1:5" ht="63">
      <c r="A53" s="265">
        <v>801</v>
      </c>
      <c r="B53" s="266">
        <v>80110</v>
      </c>
      <c r="C53" s="266" t="s">
        <v>87</v>
      </c>
      <c r="D53" s="267" t="s">
        <v>269</v>
      </c>
      <c r="E53" s="252">
        <v>4000</v>
      </c>
    </row>
    <row r="54" spans="1:5" ht="15.75">
      <c r="A54" s="265">
        <v>801</v>
      </c>
      <c r="B54" s="266">
        <v>80110</v>
      </c>
      <c r="C54" s="266" t="s">
        <v>90</v>
      </c>
      <c r="D54" s="267" t="s">
        <v>273</v>
      </c>
      <c r="E54" s="252">
        <v>2000</v>
      </c>
    </row>
    <row r="55" spans="1:5" ht="15.75">
      <c r="A55" s="268" t="s">
        <v>158</v>
      </c>
      <c r="B55" s="266"/>
      <c r="C55" s="266"/>
      <c r="D55" s="272" t="s">
        <v>152</v>
      </c>
      <c r="E55" s="264">
        <f>SUM(E50:E54)</f>
        <v>139881</v>
      </c>
    </row>
    <row r="56" spans="1:5" ht="63">
      <c r="A56" s="265">
        <v>852</v>
      </c>
      <c r="B56" s="266">
        <v>85203</v>
      </c>
      <c r="C56" s="266">
        <v>2010</v>
      </c>
      <c r="D56" s="267" t="s">
        <v>292</v>
      </c>
      <c r="E56" s="252">
        <v>231000</v>
      </c>
    </row>
    <row r="57" spans="1:5" ht="63">
      <c r="A57" s="265">
        <v>852</v>
      </c>
      <c r="B57" s="266">
        <v>85212</v>
      </c>
      <c r="C57" s="266">
        <v>2010</v>
      </c>
      <c r="D57" s="267" t="s">
        <v>292</v>
      </c>
      <c r="E57" s="252">
        <v>4061711</v>
      </c>
    </row>
    <row r="58" spans="1:5" ht="63">
      <c r="A58" s="265">
        <v>852</v>
      </c>
      <c r="B58" s="266">
        <v>85213</v>
      </c>
      <c r="C58" s="266">
        <v>2010</v>
      </c>
      <c r="D58" s="267" t="s">
        <v>292</v>
      </c>
      <c r="E58" s="252">
        <v>13436</v>
      </c>
    </row>
    <row r="59" spans="1:5" ht="63">
      <c r="A59" s="265">
        <v>852</v>
      </c>
      <c r="B59" s="266">
        <v>85214</v>
      </c>
      <c r="C59" s="266">
        <v>2010</v>
      </c>
      <c r="D59" s="267" t="s">
        <v>293</v>
      </c>
      <c r="E59" s="252">
        <v>108307</v>
      </c>
    </row>
    <row r="60" spans="1:5" ht="47.25">
      <c r="A60" s="265">
        <v>852</v>
      </c>
      <c r="B60" s="266">
        <v>85214</v>
      </c>
      <c r="C60" s="266">
        <v>2030</v>
      </c>
      <c r="D60" s="267" t="s">
        <v>294</v>
      </c>
      <c r="E60" s="252">
        <v>128640</v>
      </c>
    </row>
    <row r="61" spans="1:5" ht="47.25">
      <c r="A61" s="265">
        <v>852</v>
      </c>
      <c r="B61" s="266">
        <v>85219</v>
      </c>
      <c r="C61" s="266">
        <v>2030</v>
      </c>
      <c r="D61" s="267" t="s">
        <v>295</v>
      </c>
      <c r="E61" s="252">
        <v>313034</v>
      </c>
    </row>
    <row r="62" spans="1:5" ht="15.75">
      <c r="A62" s="265">
        <v>852</v>
      </c>
      <c r="B62" s="266">
        <v>85228</v>
      </c>
      <c r="C62" s="266" t="s">
        <v>90</v>
      </c>
      <c r="D62" s="267" t="s">
        <v>273</v>
      </c>
      <c r="E62" s="252">
        <v>11797</v>
      </c>
    </row>
    <row r="63" spans="1:5" ht="63">
      <c r="A63" s="265">
        <v>852</v>
      </c>
      <c r="B63" s="266">
        <v>85228</v>
      </c>
      <c r="C63" s="266">
        <v>2010</v>
      </c>
      <c r="D63" s="267" t="s">
        <v>292</v>
      </c>
      <c r="E63" s="252">
        <v>92344</v>
      </c>
    </row>
    <row r="64" spans="1:5" ht="47.25">
      <c r="A64" s="265">
        <v>852</v>
      </c>
      <c r="B64" s="266">
        <v>85228</v>
      </c>
      <c r="C64" s="266">
        <v>2360</v>
      </c>
      <c r="D64" s="267" t="s">
        <v>272</v>
      </c>
      <c r="E64" s="252">
        <v>100</v>
      </c>
    </row>
    <row r="65" spans="1:5" ht="63">
      <c r="A65" s="265">
        <v>852</v>
      </c>
      <c r="B65" s="266">
        <v>85295</v>
      </c>
      <c r="C65" s="266">
        <v>2030</v>
      </c>
      <c r="D65" s="267" t="s">
        <v>292</v>
      </c>
      <c r="E65" s="252">
        <v>137355</v>
      </c>
    </row>
    <row r="66" spans="1:5" ht="15.75">
      <c r="A66" s="268" t="s">
        <v>159</v>
      </c>
      <c r="B66" s="266"/>
      <c r="C66" s="266"/>
      <c r="D66" s="272" t="s">
        <v>152</v>
      </c>
      <c r="E66" s="264">
        <f>SUM(E56:E65)</f>
        <v>5097724</v>
      </c>
    </row>
    <row r="67" spans="1:5" ht="47.25">
      <c r="A67" s="265">
        <v>900</v>
      </c>
      <c r="B67" s="266">
        <v>90095</v>
      </c>
      <c r="C67" s="266">
        <v>6290</v>
      </c>
      <c r="D67" s="267" t="s">
        <v>296</v>
      </c>
      <c r="E67" s="252">
        <v>833432</v>
      </c>
    </row>
    <row r="68" spans="1:5" ht="15.75">
      <c r="A68" s="268" t="s">
        <v>160</v>
      </c>
      <c r="B68" s="266"/>
      <c r="C68" s="266"/>
      <c r="D68" s="272" t="s">
        <v>152</v>
      </c>
      <c r="E68" s="271">
        <f>E67</f>
        <v>833432</v>
      </c>
    </row>
    <row r="69" spans="1:5" ht="15.75">
      <c r="A69" s="292" t="s">
        <v>64</v>
      </c>
      <c r="B69" s="293"/>
      <c r="C69" s="293"/>
      <c r="D69" s="293"/>
      <c r="E69" s="273">
        <f>E9+E11+E16+E23+E25+E46+E49+E55+E66+E68</f>
        <v>23120816</v>
      </c>
    </row>
  </sheetData>
  <mergeCells count="7">
    <mergeCell ref="A69:D69"/>
    <mergeCell ref="B1:E1"/>
    <mergeCell ref="A4:A5"/>
    <mergeCell ref="B4:B5"/>
    <mergeCell ref="C4:C5"/>
    <mergeCell ref="D4:D5"/>
    <mergeCell ref="E4:E5"/>
  </mergeCells>
  <printOptions horizontalCentered="1"/>
  <pageMargins left="0.5511811023622047" right="0.5511811023622047" top="1.220472440944882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Miejskiej w Sędziszowie 
nr V/42/2007 z dnia 20 lutego 2007 roku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F10" sqref="F10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26.25390625" style="0" customWidth="1"/>
    <col min="5" max="5" width="25.125" style="0" customWidth="1"/>
    <col min="6" max="6" width="15.75390625" style="0" customWidth="1"/>
  </cols>
  <sheetData>
    <row r="1" spans="1:6" ht="19.5" customHeight="1">
      <c r="A1" s="328" t="s">
        <v>913</v>
      </c>
      <c r="B1" s="328"/>
      <c r="C1" s="328"/>
      <c r="D1" s="328"/>
      <c r="E1" s="328"/>
      <c r="F1" s="328"/>
    </row>
    <row r="2" spans="4:6" ht="19.5" customHeight="1">
      <c r="D2" s="5"/>
      <c r="E2" s="5"/>
      <c r="F2" s="5"/>
    </row>
    <row r="3" spans="4:6" ht="19.5" customHeight="1">
      <c r="D3" s="1"/>
      <c r="E3" s="1"/>
      <c r="F3" s="10" t="s">
        <v>861</v>
      </c>
    </row>
    <row r="4" spans="1:6" ht="19.5" customHeight="1">
      <c r="A4" s="290" t="s">
        <v>887</v>
      </c>
      <c r="B4" s="290" t="s">
        <v>818</v>
      </c>
      <c r="C4" s="290" t="s">
        <v>819</v>
      </c>
      <c r="D4" s="289" t="s">
        <v>910</v>
      </c>
      <c r="E4" s="289" t="s">
        <v>912</v>
      </c>
      <c r="F4" s="289" t="s">
        <v>862</v>
      </c>
    </row>
    <row r="5" spans="1:6" ht="19.5" customHeight="1">
      <c r="A5" s="290"/>
      <c r="B5" s="290"/>
      <c r="C5" s="290"/>
      <c r="D5" s="289"/>
      <c r="E5" s="289"/>
      <c r="F5" s="289"/>
    </row>
    <row r="6" spans="1:6" ht="19.5" customHeight="1">
      <c r="A6" s="290"/>
      <c r="B6" s="290"/>
      <c r="C6" s="290"/>
      <c r="D6" s="289"/>
      <c r="E6" s="289"/>
      <c r="F6" s="289"/>
    </row>
    <row r="7" spans="1:6" ht="7.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</row>
    <row r="8" spans="1:6" ht="43.5" customHeight="1">
      <c r="A8" s="146" t="s">
        <v>828</v>
      </c>
      <c r="B8" s="41">
        <v>900</v>
      </c>
      <c r="C8" s="149">
        <v>90003</v>
      </c>
      <c r="D8" s="178" t="s">
        <v>219</v>
      </c>
      <c r="E8" s="147" t="s">
        <v>220</v>
      </c>
      <c r="F8" s="148">
        <v>40000</v>
      </c>
    </row>
    <row r="9" spans="1:6" ht="57.75" customHeight="1">
      <c r="A9" s="42" t="s">
        <v>829</v>
      </c>
      <c r="B9" s="42">
        <v>900</v>
      </c>
      <c r="C9" s="42">
        <v>90004</v>
      </c>
      <c r="D9" s="150" t="s">
        <v>219</v>
      </c>
      <c r="E9" s="150" t="s">
        <v>221</v>
      </c>
      <c r="F9" s="151">
        <v>15000</v>
      </c>
    </row>
    <row r="10" spans="1:6" s="1" customFormat="1" ht="30" customHeight="1">
      <c r="A10" s="336" t="s">
        <v>82</v>
      </c>
      <c r="B10" s="337"/>
      <c r="C10" s="337"/>
      <c r="D10" s="338"/>
      <c r="E10" s="27"/>
      <c r="F10" s="145">
        <f>F8+F9</f>
        <v>55000</v>
      </c>
    </row>
  </sheetData>
  <mergeCells count="8">
    <mergeCell ref="A10:D10"/>
    <mergeCell ref="A1:F1"/>
    <mergeCell ref="F4:F6"/>
    <mergeCell ref="D4:D6"/>
    <mergeCell ref="E4:E6"/>
    <mergeCell ref="A4:A6"/>
    <mergeCell ref="B4:B6"/>
    <mergeCell ref="C4:C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Sędziszowie
 nr V/42/2007 z  dnia 20 lutego  2007 roku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C7" sqref="C7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19.5" customHeight="1">
      <c r="A1" s="304" t="s">
        <v>885</v>
      </c>
      <c r="B1" s="304"/>
      <c r="C1" s="304"/>
      <c r="D1" s="304"/>
      <c r="E1" s="304"/>
    </row>
    <row r="2" spans="4:5" ht="19.5" customHeight="1">
      <c r="D2" s="5"/>
      <c r="E2" s="5"/>
    </row>
    <row r="3" ht="19.5" customHeight="1">
      <c r="E3" s="10" t="s">
        <v>861</v>
      </c>
    </row>
    <row r="4" spans="1:5" ht="19.5" customHeight="1">
      <c r="A4" s="15" t="s">
        <v>887</v>
      </c>
      <c r="B4" s="15" t="s">
        <v>818</v>
      </c>
      <c r="C4" s="15" t="s">
        <v>819</v>
      </c>
      <c r="D4" s="15" t="s">
        <v>865</v>
      </c>
      <c r="E4" s="15" t="s">
        <v>864</v>
      </c>
    </row>
    <row r="5" spans="1:5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40.5" customHeight="1">
      <c r="A6" s="29" t="s">
        <v>828</v>
      </c>
      <c r="B6" s="29">
        <v>801</v>
      </c>
      <c r="C6" s="29">
        <v>80101</v>
      </c>
      <c r="D6" s="179" t="s">
        <v>222</v>
      </c>
      <c r="E6" s="118">
        <v>31073</v>
      </c>
    </row>
    <row r="7" spans="1:5" ht="40.5" customHeight="1">
      <c r="A7" s="30" t="s">
        <v>829</v>
      </c>
      <c r="B7" s="31">
        <v>801</v>
      </c>
      <c r="C7" s="31">
        <v>80101</v>
      </c>
      <c r="D7" s="32" t="s">
        <v>222</v>
      </c>
      <c r="E7" s="120">
        <v>3500</v>
      </c>
    </row>
    <row r="8" spans="1:5" ht="30" customHeight="1">
      <c r="A8" s="31" t="s">
        <v>830</v>
      </c>
      <c r="B8" s="31">
        <v>852</v>
      </c>
      <c r="C8" s="31">
        <v>85203</v>
      </c>
      <c r="D8" s="31" t="s">
        <v>223</v>
      </c>
      <c r="E8" s="113">
        <v>30000</v>
      </c>
    </row>
    <row r="9" spans="1:5" ht="30" customHeight="1">
      <c r="A9" s="152" t="s">
        <v>817</v>
      </c>
      <c r="B9" s="152">
        <v>852</v>
      </c>
      <c r="C9" s="152">
        <v>85203</v>
      </c>
      <c r="D9" s="152" t="s">
        <v>223</v>
      </c>
      <c r="E9" s="114">
        <v>231000</v>
      </c>
    </row>
    <row r="10" spans="1:5" ht="30" customHeight="1">
      <c r="A10" s="31" t="s">
        <v>835</v>
      </c>
      <c r="B10" s="31">
        <v>921</v>
      </c>
      <c r="C10" s="31">
        <v>92113</v>
      </c>
      <c r="D10" s="31" t="s">
        <v>224</v>
      </c>
      <c r="E10" s="113">
        <v>400000</v>
      </c>
    </row>
    <row r="11" spans="1:5" ht="30" customHeight="1">
      <c r="A11" s="336" t="s">
        <v>82</v>
      </c>
      <c r="B11" s="337"/>
      <c r="C11" s="337"/>
      <c r="D11" s="338"/>
      <c r="E11" s="145">
        <f>E6+E7+E8+E9+E10</f>
        <v>695573</v>
      </c>
    </row>
  </sheetData>
  <mergeCells count="2">
    <mergeCell ref="A1:E1"/>
    <mergeCell ref="A11:D11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Sędziszowie
 nr V/42/2007z dnia20 lutego 2007 roku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6" sqref="E6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3.875" style="0" customWidth="1"/>
    <col min="5" max="5" width="19.625" style="0" customWidth="1"/>
  </cols>
  <sheetData>
    <row r="1" spans="1:5" ht="48.75" customHeight="1">
      <c r="A1" s="329" t="s">
        <v>83</v>
      </c>
      <c r="B1" s="329"/>
      <c r="C1" s="329"/>
      <c r="D1" s="329"/>
      <c r="E1" s="329"/>
    </row>
    <row r="2" spans="4:5" ht="19.5" customHeight="1">
      <c r="D2" s="5"/>
      <c r="E2" s="5"/>
    </row>
    <row r="3" spans="4:5" ht="19.5" customHeight="1">
      <c r="D3" s="1"/>
      <c r="E3" s="8" t="s">
        <v>861</v>
      </c>
    </row>
    <row r="4" spans="1:5" ht="19.5" customHeight="1">
      <c r="A4" s="15" t="s">
        <v>887</v>
      </c>
      <c r="B4" s="15" t="s">
        <v>818</v>
      </c>
      <c r="C4" s="15" t="s">
        <v>819</v>
      </c>
      <c r="D4" s="15" t="s">
        <v>863</v>
      </c>
      <c r="E4" s="15" t="s">
        <v>864</v>
      </c>
    </row>
    <row r="5" spans="1:5" s="91" customFormat="1" ht="7.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</row>
    <row r="6" spans="1:5" ht="30" customHeight="1">
      <c r="A6" s="41" t="s">
        <v>828</v>
      </c>
      <c r="B6" s="41">
        <v>600</v>
      </c>
      <c r="C6" s="41">
        <v>60014</v>
      </c>
      <c r="D6" s="147" t="s">
        <v>225</v>
      </c>
      <c r="E6" s="148">
        <v>700000</v>
      </c>
    </row>
    <row r="7" spans="1:5" ht="34.5" customHeight="1">
      <c r="A7" s="42" t="s">
        <v>829</v>
      </c>
      <c r="B7" s="42">
        <v>754</v>
      </c>
      <c r="C7" s="42">
        <v>75403</v>
      </c>
      <c r="D7" s="150" t="s">
        <v>226</v>
      </c>
      <c r="E7" s="151">
        <v>11000</v>
      </c>
    </row>
    <row r="8" spans="1:5" ht="34.5" customHeight="1">
      <c r="A8" s="42" t="s">
        <v>830</v>
      </c>
      <c r="B8" s="42">
        <v>851</v>
      </c>
      <c r="C8" s="42">
        <v>85121</v>
      </c>
      <c r="D8" s="150" t="s">
        <v>363</v>
      </c>
      <c r="E8" s="151">
        <v>7136</v>
      </c>
    </row>
    <row r="9" spans="1:5" ht="34.5" customHeight="1">
      <c r="A9" s="42" t="s">
        <v>817</v>
      </c>
      <c r="B9" s="42">
        <v>900</v>
      </c>
      <c r="C9" s="42">
        <v>90003</v>
      </c>
      <c r="D9" s="150" t="s">
        <v>362</v>
      </c>
      <c r="E9" s="151">
        <v>125000</v>
      </c>
    </row>
    <row r="10" spans="1:5" ht="30" customHeight="1">
      <c r="A10" s="42" t="s">
        <v>835</v>
      </c>
      <c r="B10" s="42">
        <v>926</v>
      </c>
      <c r="C10" s="42">
        <v>92605</v>
      </c>
      <c r="D10" s="150" t="s">
        <v>227</v>
      </c>
      <c r="E10" s="151">
        <v>70000</v>
      </c>
    </row>
    <row r="11" spans="1:5" ht="30" customHeight="1">
      <c r="A11" s="336" t="s">
        <v>82</v>
      </c>
      <c r="B11" s="337"/>
      <c r="C11" s="337"/>
      <c r="D11" s="338"/>
      <c r="E11" s="145">
        <f>SUM(E6:E10)</f>
        <v>913136</v>
      </c>
    </row>
  </sheetData>
  <mergeCells count="2">
    <mergeCell ref="A1:E1"/>
    <mergeCell ref="A11:D11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Sędziszowie
nr V/42/2007 z dnia 20 lutego 2007 roku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C17" sqref="C17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spans="1:10" ht="19.5" customHeight="1">
      <c r="A1" s="302" t="s">
        <v>858</v>
      </c>
      <c r="B1" s="302"/>
      <c r="C1" s="302"/>
      <c r="D1" s="5"/>
      <c r="E1" s="5"/>
      <c r="F1" s="5"/>
      <c r="G1" s="5"/>
      <c r="H1" s="5"/>
      <c r="I1" s="5"/>
      <c r="J1" s="5"/>
    </row>
    <row r="2" spans="1:7" ht="19.5" customHeight="1">
      <c r="A2" s="302" t="s">
        <v>866</v>
      </c>
      <c r="B2" s="302"/>
      <c r="C2" s="302"/>
      <c r="D2" s="5"/>
      <c r="E2" s="5"/>
      <c r="F2" s="5"/>
      <c r="G2" s="5"/>
    </row>
    <row r="4" ht="12.75">
      <c r="C4" s="8" t="s">
        <v>861</v>
      </c>
    </row>
    <row r="5" spans="1:10" ht="19.5" customHeight="1">
      <c r="A5" s="15" t="s">
        <v>887</v>
      </c>
      <c r="B5" s="15" t="s">
        <v>816</v>
      </c>
      <c r="C5" s="15" t="s">
        <v>881</v>
      </c>
      <c r="D5" s="6"/>
      <c r="E5" s="6"/>
      <c r="F5" s="6"/>
      <c r="G5" s="6"/>
      <c r="H5" s="6"/>
      <c r="I5" s="7"/>
      <c r="J5" s="7"/>
    </row>
    <row r="6" spans="1:10" ht="19.5" customHeight="1">
      <c r="A6" s="25" t="s">
        <v>826</v>
      </c>
      <c r="B6" s="43" t="s">
        <v>892</v>
      </c>
      <c r="C6" s="202">
        <v>3541</v>
      </c>
      <c r="D6" s="6"/>
      <c r="E6" s="6"/>
      <c r="F6" s="6"/>
      <c r="G6" s="6"/>
      <c r="H6" s="6"/>
      <c r="I6" s="7"/>
      <c r="J6" s="7"/>
    </row>
    <row r="7" spans="1:10" ht="19.5" customHeight="1">
      <c r="A7" s="25" t="s">
        <v>832</v>
      </c>
      <c r="B7" s="43" t="s">
        <v>825</v>
      </c>
      <c r="C7" s="203">
        <f>SUM(C8:C10)</f>
        <v>40000</v>
      </c>
      <c r="D7" s="6"/>
      <c r="E7" s="6"/>
      <c r="F7" s="6"/>
      <c r="G7" s="6"/>
      <c r="H7" s="6"/>
      <c r="I7" s="7"/>
      <c r="J7" s="7"/>
    </row>
    <row r="8" spans="1:10" ht="19.5" customHeight="1">
      <c r="A8" s="44" t="s">
        <v>828</v>
      </c>
      <c r="B8" s="45" t="s">
        <v>323</v>
      </c>
      <c r="C8" s="204">
        <v>40000</v>
      </c>
      <c r="D8" s="6"/>
      <c r="E8" s="6"/>
      <c r="F8" s="6"/>
      <c r="G8" s="6"/>
      <c r="H8" s="6"/>
      <c r="I8" s="7"/>
      <c r="J8" s="7"/>
    </row>
    <row r="9" spans="1:10" ht="19.5" customHeight="1">
      <c r="A9" s="30" t="s">
        <v>829</v>
      </c>
      <c r="B9" s="46"/>
      <c r="C9" s="202"/>
      <c r="D9" s="6"/>
      <c r="E9" s="6"/>
      <c r="F9" s="6"/>
      <c r="G9" s="6"/>
      <c r="H9" s="6"/>
      <c r="I9" s="7"/>
      <c r="J9" s="7"/>
    </row>
    <row r="10" spans="1:10" ht="19.5" customHeight="1">
      <c r="A10" s="33" t="s">
        <v>830</v>
      </c>
      <c r="B10" s="47"/>
      <c r="C10" s="206"/>
      <c r="D10" s="6"/>
      <c r="E10" s="6"/>
      <c r="F10" s="6"/>
      <c r="G10" s="6"/>
      <c r="H10" s="6"/>
      <c r="I10" s="7"/>
      <c r="J10" s="7"/>
    </row>
    <row r="11" spans="1:10" ht="19.5" customHeight="1">
      <c r="A11" s="25" t="s">
        <v>833</v>
      </c>
      <c r="B11" s="43" t="s">
        <v>824</v>
      </c>
      <c r="C11" s="203">
        <f>SUM(C12,C20)</f>
        <v>43500</v>
      </c>
      <c r="D11" s="6"/>
      <c r="E11" s="6"/>
      <c r="F11" s="6"/>
      <c r="G11" s="6"/>
      <c r="H11" s="6"/>
      <c r="I11" s="7"/>
      <c r="J11" s="7"/>
    </row>
    <row r="12" spans="1:10" ht="19.5" customHeight="1">
      <c r="A12" s="28" t="s">
        <v>828</v>
      </c>
      <c r="B12" s="48" t="s">
        <v>856</v>
      </c>
      <c r="C12" s="204">
        <f>SUM(C13:C19)</f>
        <v>43500</v>
      </c>
      <c r="D12" s="6"/>
      <c r="E12" s="6"/>
      <c r="F12" s="6"/>
      <c r="G12" s="6"/>
      <c r="H12" s="6"/>
      <c r="I12" s="7"/>
      <c r="J12" s="7"/>
    </row>
    <row r="13" spans="1:10" ht="15" customHeight="1">
      <c r="A13" s="30"/>
      <c r="B13" s="46" t="s">
        <v>324</v>
      </c>
      <c r="C13" s="204">
        <v>10000</v>
      </c>
      <c r="D13" s="6"/>
      <c r="E13" s="6"/>
      <c r="F13" s="6"/>
      <c r="G13" s="6"/>
      <c r="H13" s="6"/>
      <c r="I13" s="7"/>
      <c r="J13" s="7"/>
    </row>
    <row r="14" spans="1:10" ht="15" customHeight="1">
      <c r="A14" s="30"/>
      <c r="B14" s="46" t="s">
        <v>325</v>
      </c>
      <c r="C14" s="204">
        <v>9000</v>
      </c>
      <c r="D14" s="6"/>
      <c r="E14" s="6"/>
      <c r="F14" s="6"/>
      <c r="G14" s="6"/>
      <c r="H14" s="6"/>
      <c r="I14" s="7"/>
      <c r="J14" s="7"/>
    </row>
    <row r="15" spans="1:10" ht="15" customHeight="1">
      <c r="A15" s="30"/>
      <c r="B15" s="46" t="s">
        <v>326</v>
      </c>
      <c r="C15" s="204">
        <v>3500</v>
      </c>
      <c r="D15" s="6"/>
      <c r="E15" s="6"/>
      <c r="F15" s="6"/>
      <c r="G15" s="6"/>
      <c r="H15" s="6"/>
      <c r="I15" s="7"/>
      <c r="J15" s="7"/>
    </row>
    <row r="16" spans="1:10" ht="15" customHeight="1">
      <c r="A16" s="30"/>
      <c r="B16" s="46" t="s">
        <v>332</v>
      </c>
      <c r="C16" s="204">
        <v>7000</v>
      </c>
      <c r="D16" s="6"/>
      <c r="E16" s="6"/>
      <c r="F16" s="6"/>
      <c r="G16" s="6"/>
      <c r="H16" s="6"/>
      <c r="I16" s="7"/>
      <c r="J16" s="7"/>
    </row>
    <row r="17" spans="1:10" ht="15" customHeight="1">
      <c r="A17" s="30"/>
      <c r="B17" s="46" t="s">
        <v>333</v>
      </c>
      <c r="C17" s="204"/>
      <c r="D17" s="6"/>
      <c r="E17" s="6"/>
      <c r="F17" s="6"/>
      <c r="G17" s="6"/>
      <c r="H17" s="6"/>
      <c r="I17" s="7"/>
      <c r="J17" s="7"/>
    </row>
    <row r="18" spans="1:10" ht="15" customHeight="1">
      <c r="A18" s="30"/>
      <c r="B18" s="205" t="s">
        <v>334</v>
      </c>
      <c r="C18" s="204">
        <v>5000</v>
      </c>
      <c r="D18" s="6"/>
      <c r="E18" s="6"/>
      <c r="F18" s="6"/>
      <c r="G18" s="6"/>
      <c r="H18" s="6"/>
      <c r="I18" s="7"/>
      <c r="J18" s="7"/>
    </row>
    <row r="19" spans="1:10" ht="15" customHeight="1">
      <c r="A19" s="30"/>
      <c r="B19" s="205" t="s">
        <v>794</v>
      </c>
      <c r="C19" s="204">
        <v>9000</v>
      </c>
      <c r="D19" s="6"/>
      <c r="E19" s="6"/>
      <c r="F19" s="6"/>
      <c r="G19" s="6"/>
      <c r="H19" s="6"/>
      <c r="I19" s="7"/>
      <c r="J19" s="7"/>
    </row>
    <row r="20" spans="1:10" ht="19.5" customHeight="1">
      <c r="A20" s="30" t="s">
        <v>829</v>
      </c>
      <c r="B20" s="46" t="s">
        <v>859</v>
      </c>
      <c r="C20" s="202"/>
      <c r="D20" s="6"/>
      <c r="E20" s="6"/>
      <c r="F20" s="6"/>
      <c r="G20" s="6"/>
      <c r="H20" s="6"/>
      <c r="I20" s="7"/>
      <c r="J20" s="7"/>
    </row>
    <row r="21" spans="1:10" ht="19.5" customHeight="1">
      <c r="A21" s="25" t="s">
        <v>857</v>
      </c>
      <c r="B21" s="43" t="s">
        <v>894</v>
      </c>
      <c r="C21" s="203">
        <f>C6+C7-C11</f>
        <v>41</v>
      </c>
      <c r="D21" s="6"/>
      <c r="E21" s="6"/>
      <c r="F21" s="6"/>
      <c r="G21" s="6"/>
      <c r="H21" s="6"/>
      <c r="I21" s="7"/>
      <c r="J21" s="7"/>
    </row>
    <row r="22" spans="1:10" ht="15">
      <c r="A22" s="6"/>
      <c r="B22" s="6"/>
      <c r="C22" s="6"/>
      <c r="D22" s="6"/>
      <c r="E22" s="6"/>
      <c r="F22" s="6"/>
      <c r="G22" s="6"/>
      <c r="H22" s="6"/>
      <c r="I22" s="7"/>
      <c r="J22" s="7"/>
    </row>
    <row r="23" spans="1:10" ht="15">
      <c r="A23" s="6"/>
      <c r="B23" s="6"/>
      <c r="C23" s="6"/>
      <c r="D23" s="6"/>
      <c r="E23" s="6"/>
      <c r="F23" s="6"/>
      <c r="G23" s="6"/>
      <c r="H23" s="6"/>
      <c r="I23" s="7"/>
      <c r="J23" s="7"/>
    </row>
    <row r="24" spans="1:10" ht="15">
      <c r="A24" s="6"/>
      <c r="B24" s="6"/>
      <c r="C24" s="6"/>
      <c r="D24" s="6"/>
      <c r="E24" s="6"/>
      <c r="F24" s="6"/>
      <c r="G24" s="6"/>
      <c r="H24" s="6"/>
      <c r="I24" s="7"/>
      <c r="J24" s="7"/>
    </row>
    <row r="25" spans="1:10" ht="15">
      <c r="A25" s="6"/>
      <c r="B25" s="6"/>
      <c r="C25" s="6"/>
      <c r="D25" s="6"/>
      <c r="E25" s="6"/>
      <c r="F25" s="6"/>
      <c r="G25" s="6"/>
      <c r="H25" s="6"/>
      <c r="I25" s="7"/>
      <c r="J25" s="7"/>
    </row>
    <row r="26" spans="1:10" ht="15">
      <c r="A26" s="6"/>
      <c r="B26" s="6"/>
      <c r="C26" s="6"/>
      <c r="D26" s="6"/>
      <c r="E26" s="6"/>
      <c r="F26" s="6"/>
      <c r="G26" s="6"/>
      <c r="H26" s="6"/>
      <c r="I26" s="7"/>
      <c r="J26" s="7"/>
    </row>
    <row r="27" spans="1:10" ht="15">
      <c r="A27" s="6"/>
      <c r="B27" s="6"/>
      <c r="C27" s="6"/>
      <c r="D27" s="6"/>
      <c r="E27" s="6"/>
      <c r="F27" s="6"/>
      <c r="G27" s="6"/>
      <c r="H27" s="6"/>
      <c r="I27" s="7"/>
      <c r="J27" s="7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ht="1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ht="15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w Sędziszowie
nr V/42/2007z dnia 20 lutego 2007 roku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 topLeftCell="A1">
      <pane ySplit="6" topLeftCell="BM7" activePane="bottomLeft" state="frozen"/>
      <selection pane="topLeft" activeCell="A1" sqref="A1"/>
      <selection pane="bottomLeft" activeCell="D32" sqref="D32"/>
    </sheetView>
  </sheetViews>
  <sheetFormatPr defaultColWidth="9.00390625" defaultRowHeight="12.75"/>
  <cols>
    <col min="1" max="1" width="4.1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302" t="s">
        <v>54</v>
      </c>
      <c r="B1" s="302"/>
      <c r="C1" s="302"/>
      <c r="D1" s="302"/>
      <c r="E1" s="302"/>
      <c r="F1" s="302"/>
      <c r="G1" s="302"/>
      <c r="H1" s="302"/>
      <c r="I1" s="302"/>
    </row>
    <row r="2" spans="1:9" ht="9" customHeight="1">
      <c r="A2" s="5"/>
      <c r="B2" s="5"/>
      <c r="C2" s="5"/>
      <c r="D2" s="5"/>
      <c r="E2" s="5"/>
      <c r="F2" s="5"/>
      <c r="G2" s="5"/>
      <c r="H2" s="5"/>
      <c r="I2" s="5"/>
    </row>
    <row r="3" ht="12.75">
      <c r="I3" s="83" t="s">
        <v>861</v>
      </c>
    </row>
    <row r="4" spans="1:9" s="64" customFormat="1" ht="35.25" customHeight="1">
      <c r="A4" s="339" t="s">
        <v>887</v>
      </c>
      <c r="B4" s="339" t="s">
        <v>816</v>
      </c>
      <c r="C4" s="339" t="s">
        <v>53</v>
      </c>
      <c r="D4" s="341" t="s">
        <v>37</v>
      </c>
      <c r="E4" s="342"/>
      <c r="F4" s="342"/>
      <c r="G4" s="342"/>
      <c r="H4" s="342"/>
      <c r="I4" s="343"/>
    </row>
    <row r="5" spans="1:9" s="64" customFormat="1" ht="23.25" customHeight="1">
      <c r="A5" s="340"/>
      <c r="B5" s="340"/>
      <c r="C5" s="340"/>
      <c r="D5" s="79">
        <v>2007</v>
      </c>
      <c r="E5" s="79">
        <v>2008</v>
      </c>
      <c r="F5" s="79">
        <v>2009</v>
      </c>
      <c r="G5" s="79">
        <v>2010</v>
      </c>
      <c r="H5" s="79">
        <v>2011</v>
      </c>
      <c r="I5" s="79">
        <v>2012</v>
      </c>
    </row>
    <row r="6" spans="1:9" s="78" customFormat="1" ht="8.25">
      <c r="A6" s="77">
        <v>1</v>
      </c>
      <c r="B6" s="77">
        <v>2</v>
      </c>
      <c r="C6" s="77">
        <v>3</v>
      </c>
      <c r="D6" s="77">
        <v>4</v>
      </c>
      <c r="E6" s="77">
        <v>5</v>
      </c>
      <c r="F6" s="77">
        <v>6</v>
      </c>
      <c r="G6" s="77">
        <v>7</v>
      </c>
      <c r="H6" s="77">
        <v>8</v>
      </c>
      <c r="I6" s="77">
        <v>9</v>
      </c>
    </row>
    <row r="7" spans="1:9" s="64" customFormat="1" ht="22.5" customHeight="1">
      <c r="A7" s="59" t="s">
        <v>828</v>
      </c>
      <c r="B7" s="82" t="s">
        <v>133</v>
      </c>
      <c r="C7" s="81"/>
      <c r="D7" s="81"/>
      <c r="E7" s="81"/>
      <c r="F7" s="81"/>
      <c r="G7" s="81"/>
      <c r="H7" s="81"/>
      <c r="I7" s="81"/>
    </row>
    <row r="8" spans="1:9" s="60" customFormat="1" ht="15" customHeight="1">
      <c r="A8" s="72" t="s">
        <v>38</v>
      </c>
      <c r="B8" s="74" t="s">
        <v>39</v>
      </c>
      <c r="C8" s="277">
        <f aca="true" t="shared" si="0" ref="C8:I8">SUM(C9:C11,C13)</f>
        <v>0</v>
      </c>
      <c r="D8" s="277">
        <f t="shared" si="0"/>
        <v>3065987</v>
      </c>
      <c r="E8" s="277">
        <f t="shared" si="0"/>
        <v>1500000</v>
      </c>
      <c r="F8" s="277">
        <f t="shared" si="0"/>
        <v>0</v>
      </c>
      <c r="G8" s="277">
        <f t="shared" si="0"/>
        <v>0</v>
      </c>
      <c r="H8" s="277">
        <f t="shared" si="0"/>
        <v>0</v>
      </c>
      <c r="I8" s="277">
        <f t="shared" si="0"/>
        <v>0</v>
      </c>
    </row>
    <row r="9" spans="1:9" s="60" customFormat="1" ht="15" customHeight="1">
      <c r="A9" s="76"/>
      <c r="B9" s="75" t="s">
        <v>40</v>
      </c>
      <c r="C9" s="277"/>
      <c r="D9" s="277">
        <f aca="true" t="shared" si="1" ref="D9:H11">C9+D16-D21</f>
        <v>0</v>
      </c>
      <c r="E9" s="277">
        <f t="shared" si="1"/>
        <v>0</v>
      </c>
      <c r="F9" s="277">
        <f t="shared" si="1"/>
        <v>0</v>
      </c>
      <c r="G9" s="277">
        <f t="shared" si="1"/>
        <v>0</v>
      </c>
      <c r="H9" s="277">
        <f t="shared" si="1"/>
        <v>0</v>
      </c>
      <c r="I9" s="277">
        <f>H9+I16-I21</f>
        <v>0</v>
      </c>
    </row>
    <row r="10" spans="1:9" s="60" customFormat="1" ht="15" customHeight="1">
      <c r="A10" s="76"/>
      <c r="B10" s="75" t="s">
        <v>41</v>
      </c>
      <c r="C10" s="277"/>
      <c r="D10" s="277">
        <f t="shared" si="1"/>
        <v>3065987</v>
      </c>
      <c r="E10" s="277">
        <f t="shared" si="1"/>
        <v>1500000</v>
      </c>
      <c r="F10" s="277">
        <f t="shared" si="1"/>
        <v>0</v>
      </c>
      <c r="G10" s="277">
        <f t="shared" si="1"/>
        <v>0</v>
      </c>
      <c r="H10" s="277">
        <f t="shared" si="1"/>
        <v>0</v>
      </c>
      <c r="I10" s="277">
        <f>H10+I17-I22</f>
        <v>0</v>
      </c>
    </row>
    <row r="11" spans="1:9" s="60" customFormat="1" ht="15" customHeight="1">
      <c r="A11" s="76"/>
      <c r="B11" s="75" t="s">
        <v>42</v>
      </c>
      <c r="C11" s="277"/>
      <c r="D11" s="277">
        <f t="shared" si="1"/>
        <v>0</v>
      </c>
      <c r="E11" s="277">
        <f t="shared" si="1"/>
        <v>0</v>
      </c>
      <c r="F11" s="277">
        <f t="shared" si="1"/>
        <v>0</v>
      </c>
      <c r="G11" s="277">
        <f t="shared" si="1"/>
        <v>0</v>
      </c>
      <c r="H11" s="277">
        <f t="shared" si="1"/>
        <v>0</v>
      </c>
      <c r="I11" s="277">
        <f>H11+I18-I23</f>
        <v>0</v>
      </c>
    </row>
    <row r="12" spans="1:9" s="60" customFormat="1" ht="15" customHeight="1">
      <c r="A12" s="76"/>
      <c r="B12" s="93" t="s">
        <v>107</v>
      </c>
      <c r="C12" s="277"/>
      <c r="D12" s="277">
        <f aca="true" t="shared" si="2" ref="D12:I12">C12+D19-D26</f>
        <v>0</v>
      </c>
      <c r="E12" s="277">
        <f t="shared" si="2"/>
        <v>0</v>
      </c>
      <c r="F12" s="277">
        <f t="shared" si="2"/>
        <v>0</v>
      </c>
      <c r="G12" s="277">
        <f t="shared" si="2"/>
        <v>0</v>
      </c>
      <c r="H12" s="277">
        <f t="shared" si="2"/>
        <v>0</v>
      </c>
      <c r="I12" s="277">
        <f t="shared" si="2"/>
        <v>0</v>
      </c>
    </row>
    <row r="13" spans="1:9" s="60" customFormat="1" ht="15" customHeight="1">
      <c r="A13" s="76"/>
      <c r="B13" s="95" t="s">
        <v>111</v>
      </c>
      <c r="C13" s="277"/>
      <c r="D13" s="278" t="s">
        <v>113</v>
      </c>
      <c r="E13" s="278" t="s">
        <v>113</v>
      </c>
      <c r="F13" s="278" t="s">
        <v>113</v>
      </c>
      <c r="G13" s="278" t="s">
        <v>113</v>
      </c>
      <c r="H13" s="278" t="s">
        <v>113</v>
      </c>
      <c r="I13" s="278" t="s">
        <v>113</v>
      </c>
    </row>
    <row r="14" spans="1:9" s="60" customFormat="1" ht="15" customHeight="1">
      <c r="A14" s="76"/>
      <c r="B14" s="93" t="s">
        <v>110</v>
      </c>
      <c r="C14" s="277"/>
      <c r="D14" s="278" t="s">
        <v>113</v>
      </c>
      <c r="E14" s="278" t="s">
        <v>113</v>
      </c>
      <c r="F14" s="278" t="s">
        <v>113</v>
      </c>
      <c r="G14" s="278" t="s">
        <v>113</v>
      </c>
      <c r="H14" s="278" t="s">
        <v>113</v>
      </c>
      <c r="I14" s="278" t="s">
        <v>113</v>
      </c>
    </row>
    <row r="15" spans="1:9" s="60" customFormat="1" ht="15" customHeight="1">
      <c r="A15" s="72" t="s">
        <v>43</v>
      </c>
      <c r="B15" s="74" t="s">
        <v>44</v>
      </c>
      <c r="C15" s="277">
        <f aca="true" t="shared" si="3" ref="C15:H15">SUM(C16:C18)</f>
        <v>0</v>
      </c>
      <c r="D15" s="277">
        <f t="shared" si="3"/>
        <v>3065987</v>
      </c>
      <c r="E15" s="277">
        <f t="shared" si="3"/>
        <v>0</v>
      </c>
      <c r="F15" s="277">
        <f t="shared" si="3"/>
        <v>0</v>
      </c>
      <c r="G15" s="277">
        <f t="shared" si="3"/>
        <v>0</v>
      </c>
      <c r="H15" s="277">
        <f t="shared" si="3"/>
        <v>0</v>
      </c>
      <c r="I15" s="277">
        <f>SUM(I16:I18)</f>
        <v>0</v>
      </c>
    </row>
    <row r="16" spans="1:9" s="60" customFormat="1" ht="15" customHeight="1">
      <c r="A16" s="76"/>
      <c r="B16" s="75" t="s">
        <v>45</v>
      </c>
      <c r="C16" s="277"/>
      <c r="D16" s="277"/>
      <c r="E16" s="277"/>
      <c r="F16" s="277"/>
      <c r="G16" s="277"/>
      <c r="H16" s="277"/>
      <c r="I16" s="277"/>
    </row>
    <row r="17" spans="1:9" s="60" customFormat="1" ht="15" customHeight="1">
      <c r="A17" s="76"/>
      <c r="B17" s="75" t="s">
        <v>112</v>
      </c>
      <c r="C17" s="277"/>
      <c r="D17" s="277">
        <v>3065987</v>
      </c>
      <c r="E17" s="277"/>
      <c r="F17" s="277"/>
      <c r="G17" s="277"/>
      <c r="H17" s="277"/>
      <c r="I17" s="277"/>
    </row>
    <row r="18" spans="1:9" s="60" customFormat="1" ht="15" customHeight="1">
      <c r="A18" s="76"/>
      <c r="B18" s="75" t="s">
        <v>10</v>
      </c>
      <c r="C18" s="277"/>
      <c r="D18" s="277"/>
      <c r="E18" s="277"/>
      <c r="F18" s="277"/>
      <c r="G18" s="277"/>
      <c r="H18" s="277"/>
      <c r="I18" s="277"/>
    </row>
    <row r="19" spans="1:9" s="60" customFormat="1" ht="15" customHeight="1">
      <c r="A19" s="72"/>
      <c r="B19" s="93" t="s">
        <v>107</v>
      </c>
      <c r="C19" s="279"/>
      <c r="D19" s="279"/>
      <c r="E19" s="279"/>
      <c r="F19" s="279"/>
      <c r="G19" s="279"/>
      <c r="H19" s="279"/>
      <c r="I19" s="279"/>
    </row>
    <row r="20" spans="1:9" s="64" customFormat="1" ht="22.5" customHeight="1">
      <c r="A20" s="59" t="s">
        <v>829</v>
      </c>
      <c r="B20" s="82" t="s">
        <v>99</v>
      </c>
      <c r="C20" s="280">
        <f aca="true" t="shared" si="4" ref="C20:H20">SUM(C21:C25)</f>
        <v>0</v>
      </c>
      <c r="D20" s="280">
        <f t="shared" si="4"/>
        <v>530000</v>
      </c>
      <c r="E20" s="280">
        <f t="shared" si="4"/>
        <v>1853487</v>
      </c>
      <c r="F20" s="280">
        <f t="shared" si="4"/>
        <v>1605000</v>
      </c>
      <c r="G20" s="280">
        <f t="shared" si="4"/>
        <v>0</v>
      </c>
      <c r="H20" s="280">
        <f t="shared" si="4"/>
        <v>0</v>
      </c>
      <c r="I20" s="280">
        <f>SUM(I21:I25)</f>
        <v>0</v>
      </c>
    </row>
    <row r="21" spans="1:9" s="60" customFormat="1" ht="15" customHeight="1">
      <c r="A21" s="76"/>
      <c r="B21" s="75" t="s">
        <v>134</v>
      </c>
      <c r="C21" s="277"/>
      <c r="D21" s="277"/>
      <c r="E21" s="277"/>
      <c r="F21" s="277"/>
      <c r="G21" s="277"/>
      <c r="H21" s="277"/>
      <c r="I21" s="277"/>
    </row>
    <row r="22" spans="1:9" s="60" customFormat="1" ht="15" customHeight="1">
      <c r="A22" s="76"/>
      <c r="B22" s="75" t="s">
        <v>135</v>
      </c>
      <c r="C22" s="277"/>
      <c r="D22" s="277"/>
      <c r="E22" s="277">
        <v>1565987</v>
      </c>
      <c r="F22" s="277">
        <v>1500000</v>
      </c>
      <c r="G22" s="277"/>
      <c r="H22" s="277"/>
      <c r="I22" s="277"/>
    </row>
    <row r="23" spans="1:9" s="60" customFormat="1" ht="15" customHeight="1">
      <c r="A23" s="76"/>
      <c r="B23" s="75" t="s">
        <v>46</v>
      </c>
      <c r="C23" s="277"/>
      <c r="D23" s="277"/>
      <c r="E23" s="277"/>
      <c r="F23" s="277"/>
      <c r="G23" s="277"/>
      <c r="H23" s="277"/>
      <c r="I23" s="277"/>
    </row>
    <row r="24" spans="1:9" s="60" customFormat="1" ht="15" customHeight="1">
      <c r="A24" s="76"/>
      <c r="B24" s="75" t="s">
        <v>47</v>
      </c>
      <c r="C24" s="277"/>
      <c r="D24" s="277">
        <v>20000</v>
      </c>
      <c r="E24" s="277">
        <v>210000</v>
      </c>
      <c r="F24" s="277">
        <v>105000</v>
      </c>
      <c r="G24" s="277"/>
      <c r="H24" s="277"/>
      <c r="I24" s="277"/>
    </row>
    <row r="25" spans="1:9" s="60" customFormat="1" ht="15" customHeight="1">
      <c r="A25" s="76"/>
      <c r="B25" s="75" t="s">
        <v>48</v>
      </c>
      <c r="C25" s="277"/>
      <c r="D25" s="277">
        <v>510000</v>
      </c>
      <c r="E25" s="277">
        <v>77500</v>
      </c>
      <c r="F25" s="277"/>
      <c r="G25" s="277"/>
      <c r="H25" s="277"/>
      <c r="I25" s="277"/>
    </row>
    <row r="26" spans="1:9" s="60" customFormat="1" ht="15" customHeight="1">
      <c r="A26" s="72"/>
      <c r="B26" s="93" t="s">
        <v>108</v>
      </c>
      <c r="C26" s="277"/>
      <c r="D26" s="277"/>
      <c r="E26" s="277"/>
      <c r="F26" s="277"/>
      <c r="G26" s="277"/>
      <c r="H26" s="277"/>
      <c r="I26" s="277"/>
    </row>
    <row r="27" spans="1:9" s="64" customFormat="1" ht="22.5" customHeight="1">
      <c r="A27" s="59" t="s">
        <v>830</v>
      </c>
      <c r="B27" s="82" t="s">
        <v>49</v>
      </c>
      <c r="C27" s="280">
        <v>23746919</v>
      </c>
      <c r="D27" s="280">
        <v>23120816</v>
      </c>
      <c r="E27" s="280">
        <v>23131873</v>
      </c>
      <c r="F27" s="280"/>
      <c r="G27" s="280"/>
      <c r="H27" s="280"/>
      <c r="I27" s="280"/>
    </row>
    <row r="28" spans="1:9" s="64" customFormat="1" ht="22.5" customHeight="1">
      <c r="A28" s="59"/>
      <c r="B28" s="94" t="s">
        <v>109</v>
      </c>
      <c r="C28" s="280">
        <v>17974165</v>
      </c>
      <c r="D28" s="280">
        <v>17586517</v>
      </c>
      <c r="E28" s="280">
        <v>17889143</v>
      </c>
      <c r="F28" s="280"/>
      <c r="G28" s="280"/>
      <c r="H28" s="280"/>
      <c r="I28" s="280"/>
    </row>
    <row r="29" spans="1:9" s="92" customFormat="1" ht="22.5" customHeight="1">
      <c r="A29" s="59" t="s">
        <v>817</v>
      </c>
      <c r="B29" s="82" t="s">
        <v>100</v>
      </c>
      <c r="C29" s="281">
        <v>24395927</v>
      </c>
      <c r="D29" s="281">
        <v>26328136</v>
      </c>
      <c r="E29" s="281">
        <v>23268827</v>
      </c>
      <c r="F29" s="281"/>
      <c r="G29" s="281"/>
      <c r="H29" s="281"/>
      <c r="I29" s="281"/>
    </row>
    <row r="30" spans="1:9" s="92" customFormat="1" ht="22.5" customHeight="1">
      <c r="A30" s="59" t="s">
        <v>835</v>
      </c>
      <c r="B30" s="82" t="s">
        <v>101</v>
      </c>
      <c r="C30" s="280">
        <f aca="true" t="shared" si="5" ref="C30:I30">C27-C29</f>
        <v>-649008</v>
      </c>
      <c r="D30" s="280">
        <f t="shared" si="5"/>
        <v>-3207320</v>
      </c>
      <c r="E30" s="280">
        <f t="shared" si="5"/>
        <v>-136954</v>
      </c>
      <c r="F30" s="280">
        <f t="shared" si="5"/>
        <v>0</v>
      </c>
      <c r="G30" s="280">
        <f t="shared" si="5"/>
        <v>0</v>
      </c>
      <c r="H30" s="280">
        <f t="shared" si="5"/>
        <v>0</v>
      </c>
      <c r="I30" s="280">
        <f t="shared" si="5"/>
        <v>0</v>
      </c>
    </row>
    <row r="31" spans="1:9" s="64" customFormat="1" ht="22.5" customHeight="1">
      <c r="A31" s="59" t="s">
        <v>838</v>
      </c>
      <c r="B31" s="82" t="s">
        <v>50</v>
      </c>
      <c r="C31" s="280"/>
      <c r="D31" s="280"/>
      <c r="E31" s="280"/>
      <c r="F31" s="280"/>
      <c r="G31" s="280"/>
      <c r="H31" s="280"/>
      <c r="I31" s="280"/>
    </row>
    <row r="32" spans="1:9" s="60" customFormat="1" ht="15" customHeight="1">
      <c r="A32" s="72"/>
      <c r="B32" s="73" t="s">
        <v>51</v>
      </c>
      <c r="C32" s="282">
        <f aca="true" t="shared" si="6" ref="C32:H32">IF(C27&gt;0,C8/C27*100,"")</f>
        <v>0</v>
      </c>
      <c r="D32" s="282">
        <f t="shared" si="6"/>
        <v>13.260721420904867</v>
      </c>
      <c r="E32" s="282">
        <f t="shared" si="6"/>
        <v>6.484559205387303</v>
      </c>
      <c r="F32" s="282">
        <f t="shared" si="6"/>
      </c>
      <c r="G32" s="282">
        <f t="shared" si="6"/>
      </c>
      <c r="H32" s="282">
        <f t="shared" si="6"/>
      </c>
      <c r="I32" s="282">
        <f>IF(I27&gt;0,I8/I27*100,"")</f>
      </c>
    </row>
    <row r="33" spans="1:9" s="60" customFormat="1" ht="15" customHeight="1">
      <c r="A33" s="72"/>
      <c r="B33" s="73" t="s">
        <v>131</v>
      </c>
      <c r="C33" s="282">
        <f aca="true" t="shared" si="7" ref="C33:I33">IF(C27&gt;0,IF(C32&gt;60,(C8-C12)/C27*100,""),"")</f>
      </c>
      <c r="D33" s="282">
        <f t="shared" si="7"/>
      </c>
      <c r="E33" s="282">
        <f t="shared" si="7"/>
      </c>
      <c r="F33" s="282">
        <f t="shared" si="7"/>
      </c>
      <c r="G33" s="282">
        <f t="shared" si="7"/>
      </c>
      <c r="H33" s="282">
        <f t="shared" si="7"/>
      </c>
      <c r="I33" s="282">
        <f t="shared" si="7"/>
      </c>
    </row>
    <row r="34" spans="1:9" s="60" customFormat="1" ht="15" customHeight="1">
      <c r="A34" s="72"/>
      <c r="B34" s="73" t="s">
        <v>52</v>
      </c>
      <c r="C34" s="282">
        <f aca="true" t="shared" si="8" ref="C34:H34">IF(C27&gt;0,C20/C27*100,"")</f>
        <v>0</v>
      </c>
      <c r="D34" s="282">
        <f t="shared" si="8"/>
        <v>2.2923066383124193</v>
      </c>
      <c r="E34" s="282">
        <f t="shared" si="8"/>
        <v>8.012697458610464</v>
      </c>
      <c r="F34" s="282">
        <f t="shared" si="8"/>
      </c>
      <c r="G34" s="282">
        <f t="shared" si="8"/>
      </c>
      <c r="H34" s="282">
        <f t="shared" si="8"/>
      </c>
      <c r="I34" s="282">
        <f>IF(I27&gt;0,I20/I27*100,"")</f>
      </c>
    </row>
    <row r="35" spans="1:9" s="60" customFormat="1" ht="15" customHeight="1">
      <c r="A35" s="72"/>
      <c r="B35" s="73" t="s">
        <v>132</v>
      </c>
      <c r="C35" s="282">
        <f aca="true" t="shared" si="9" ref="C35:I35">IF(C27&gt;0,IF(C34&gt;15,(C20-C26)/C27*100,""),"")</f>
      </c>
      <c r="D35" s="282">
        <f t="shared" si="9"/>
      </c>
      <c r="E35" s="282">
        <f t="shared" si="9"/>
      </c>
      <c r="F35" s="282">
        <f t="shared" si="9"/>
      </c>
      <c r="G35" s="282">
        <f t="shared" si="9"/>
      </c>
      <c r="H35" s="282">
        <f t="shared" si="9"/>
      </c>
      <c r="I35" s="282">
        <f t="shared" si="9"/>
      </c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6692913385826772" bottom="0.7480314960629921" header="0.5118110236220472" footer="0.31496062992125984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716"/>
  <sheetViews>
    <sheetView view="pageBreakPreview" zoomScaleSheetLayoutView="100" workbookViewId="0" topLeftCell="A653">
      <selection activeCell="E6" sqref="E6"/>
    </sheetView>
  </sheetViews>
  <sheetFormatPr defaultColWidth="9.00390625" defaultRowHeight="12.75"/>
  <cols>
    <col min="1" max="1" width="4.375" style="251" customWidth="1"/>
    <col min="2" max="2" width="61.75390625" style="216" customWidth="1"/>
    <col min="3" max="3" width="14.25390625" style="209" customWidth="1"/>
    <col min="4" max="4" width="16.875" style="209" customWidth="1"/>
    <col min="5" max="5" width="15.00390625" style="212" bestFit="1" customWidth="1"/>
    <col min="6" max="6" width="11.25390625" style="212" bestFit="1" customWidth="1"/>
    <col min="7" max="254" width="9.125" style="212" customWidth="1"/>
    <col min="255" max="16384" width="9.125" style="215" customWidth="1"/>
  </cols>
  <sheetData>
    <row r="1" spans="1:5" s="212" customFormat="1" ht="27" customHeight="1">
      <c r="A1" s="207"/>
      <c r="B1" s="256" t="s">
        <v>610</v>
      </c>
      <c r="C1" s="209"/>
      <c r="D1" s="210">
        <f>SUM(D8,D19,D23)</f>
        <v>443862</v>
      </c>
      <c r="E1" s="211"/>
    </row>
    <row r="2" spans="1:5" s="212" customFormat="1" ht="27" customHeight="1">
      <c r="A2" s="207"/>
      <c r="B2" s="208" t="s">
        <v>335</v>
      </c>
      <c r="C2" s="209"/>
      <c r="D2" s="210"/>
      <c r="E2" s="226"/>
    </row>
    <row r="3" spans="1:5" ht="18">
      <c r="A3" s="207"/>
      <c r="B3" s="208"/>
      <c r="D3" s="213"/>
      <c r="E3" s="214"/>
    </row>
    <row r="4" spans="1:5" ht="15">
      <c r="A4" s="212"/>
      <c r="B4" s="216" t="s">
        <v>5</v>
      </c>
      <c r="E4" s="214"/>
    </row>
    <row r="5" spans="1:5" ht="15.75">
      <c r="A5" s="212"/>
      <c r="B5" s="217" t="s">
        <v>336</v>
      </c>
      <c r="C5" s="218">
        <f>SUM(D19,D25:D38,)</f>
        <v>79500</v>
      </c>
      <c r="E5" s="214"/>
    </row>
    <row r="6" spans="1:5" ht="15.75">
      <c r="A6" s="212"/>
      <c r="B6" s="217" t="s">
        <v>337</v>
      </c>
      <c r="C6" s="218">
        <f>SUMIF(F1:F686,"ir",D1:D686)</f>
        <v>0</v>
      </c>
      <c r="E6" s="214"/>
    </row>
    <row r="7" spans="1:5" ht="13.5" customHeight="1">
      <c r="A7" s="212"/>
      <c r="B7" s="207"/>
      <c r="C7" s="213"/>
      <c r="D7" s="213"/>
      <c r="E7" s="214"/>
    </row>
    <row r="8" spans="1:254" s="222" customFormat="1" ht="28.5" customHeight="1">
      <c r="A8" s="219"/>
      <c r="B8" s="220" t="s">
        <v>338</v>
      </c>
      <c r="C8" s="213"/>
      <c r="D8" s="213">
        <f>SUM(D10:D17)</f>
        <v>332362</v>
      </c>
      <c r="E8" s="221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19"/>
      <c r="AH8" s="219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219"/>
      <c r="BY8" s="219"/>
      <c r="BZ8" s="219"/>
      <c r="CA8" s="219"/>
      <c r="CB8" s="219"/>
      <c r="CC8" s="219"/>
      <c r="CD8" s="219"/>
      <c r="CE8" s="219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219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19"/>
      <c r="EB8" s="219"/>
      <c r="EC8" s="219"/>
      <c r="ED8" s="219"/>
      <c r="EE8" s="219"/>
      <c r="EF8" s="219"/>
      <c r="EG8" s="219"/>
      <c r="EH8" s="219"/>
      <c r="EI8" s="219"/>
      <c r="EJ8" s="219"/>
      <c r="EK8" s="219"/>
      <c r="EL8" s="219"/>
      <c r="EM8" s="219"/>
      <c r="EN8" s="219"/>
      <c r="EO8" s="219"/>
      <c r="EP8" s="219"/>
      <c r="EQ8" s="219"/>
      <c r="ER8" s="219"/>
      <c r="ES8" s="219"/>
      <c r="ET8" s="219"/>
      <c r="EU8" s="219"/>
      <c r="EV8" s="219"/>
      <c r="EW8" s="219"/>
      <c r="EX8" s="219"/>
      <c r="EY8" s="219"/>
      <c r="EZ8" s="219"/>
      <c r="FA8" s="219"/>
      <c r="FB8" s="219"/>
      <c r="FC8" s="219"/>
      <c r="FD8" s="219"/>
      <c r="FE8" s="219"/>
      <c r="FF8" s="219"/>
      <c r="FG8" s="219"/>
      <c r="FH8" s="219"/>
      <c r="FI8" s="219"/>
      <c r="FJ8" s="219"/>
      <c r="FK8" s="219"/>
      <c r="FL8" s="219"/>
      <c r="FM8" s="219"/>
      <c r="FN8" s="219"/>
      <c r="FO8" s="219"/>
      <c r="FP8" s="219"/>
      <c r="FQ8" s="219"/>
      <c r="FR8" s="219"/>
      <c r="FS8" s="219"/>
      <c r="FT8" s="219"/>
      <c r="FU8" s="219"/>
      <c r="FV8" s="219"/>
      <c r="FW8" s="219"/>
      <c r="FX8" s="219"/>
      <c r="FY8" s="219"/>
      <c r="FZ8" s="219"/>
      <c r="GA8" s="219"/>
      <c r="GB8" s="219"/>
      <c r="GC8" s="219"/>
      <c r="GD8" s="219"/>
      <c r="GE8" s="219"/>
      <c r="GF8" s="219"/>
      <c r="GG8" s="219"/>
      <c r="GH8" s="219"/>
      <c r="GI8" s="219"/>
      <c r="GJ8" s="219"/>
      <c r="GK8" s="219"/>
      <c r="GL8" s="219"/>
      <c r="GM8" s="219"/>
      <c r="GN8" s="219"/>
      <c r="GO8" s="219"/>
      <c r="GP8" s="219"/>
      <c r="GQ8" s="219"/>
      <c r="GR8" s="219"/>
      <c r="GS8" s="219"/>
      <c r="GT8" s="219"/>
      <c r="GU8" s="219"/>
      <c r="GV8" s="219"/>
      <c r="GW8" s="219"/>
      <c r="GX8" s="219"/>
      <c r="GY8" s="219"/>
      <c r="GZ8" s="219"/>
      <c r="HA8" s="219"/>
      <c r="HB8" s="219"/>
      <c r="HC8" s="219"/>
      <c r="HD8" s="219"/>
      <c r="HE8" s="219"/>
      <c r="HF8" s="219"/>
      <c r="HG8" s="219"/>
      <c r="HH8" s="219"/>
      <c r="HI8" s="219"/>
      <c r="HJ8" s="219"/>
      <c r="HK8" s="219"/>
      <c r="HL8" s="219"/>
      <c r="HM8" s="219"/>
      <c r="HN8" s="219"/>
      <c r="HO8" s="219"/>
      <c r="HP8" s="219"/>
      <c r="HQ8" s="219"/>
      <c r="HR8" s="219"/>
      <c r="HS8" s="219"/>
      <c r="HT8" s="219"/>
      <c r="HU8" s="219"/>
      <c r="HV8" s="219"/>
      <c r="HW8" s="219"/>
      <c r="HX8" s="219"/>
      <c r="HY8" s="219"/>
      <c r="HZ8" s="219"/>
      <c r="IA8" s="219"/>
      <c r="IB8" s="219"/>
      <c r="IC8" s="219"/>
      <c r="ID8" s="219"/>
      <c r="IE8" s="219"/>
      <c r="IF8" s="219"/>
      <c r="IG8" s="219"/>
      <c r="IH8" s="219"/>
      <c r="II8" s="219"/>
      <c r="IJ8" s="219"/>
      <c r="IK8" s="219"/>
      <c r="IL8" s="219"/>
      <c r="IM8" s="219"/>
      <c r="IN8" s="219"/>
      <c r="IO8" s="219"/>
      <c r="IP8" s="219"/>
      <c r="IQ8" s="219"/>
      <c r="IR8" s="219"/>
      <c r="IS8" s="219"/>
      <c r="IT8" s="219"/>
    </row>
    <row r="9" spans="1:5" ht="13.5" customHeight="1">
      <c r="A9" s="212"/>
      <c r="B9" s="207"/>
      <c r="C9" s="213"/>
      <c r="D9" s="213"/>
      <c r="E9" s="214"/>
    </row>
    <row r="10" spans="1:5" ht="27.75" customHeight="1">
      <c r="A10" s="221" t="s">
        <v>163</v>
      </c>
      <c r="B10" s="216" t="s">
        <v>339</v>
      </c>
      <c r="D10" s="209">
        <f>SUM(C12:C14)</f>
        <v>285362</v>
      </c>
      <c r="E10" s="214"/>
    </row>
    <row r="11" spans="1:5" ht="18.75" customHeight="1">
      <c r="A11" s="221"/>
      <c r="B11" s="216" t="s">
        <v>822</v>
      </c>
      <c r="E11" s="214"/>
    </row>
    <row r="12" spans="1:5" ht="15" customHeight="1">
      <c r="A12" s="221"/>
      <c r="B12" s="216" t="s">
        <v>340</v>
      </c>
      <c r="C12" s="209">
        <v>114644</v>
      </c>
      <c r="E12" s="214"/>
    </row>
    <row r="13" spans="1:5" ht="15" customHeight="1">
      <c r="A13" s="221"/>
      <c r="B13" s="216" t="s">
        <v>341</v>
      </c>
      <c r="C13" s="209">
        <v>79792</v>
      </c>
      <c r="E13" s="214"/>
    </row>
    <row r="14" spans="1:5" ht="15" customHeight="1">
      <c r="A14" s="221"/>
      <c r="B14" s="216" t="s">
        <v>342</v>
      </c>
      <c r="C14" s="209">
        <v>90926</v>
      </c>
      <c r="E14" s="214"/>
    </row>
    <row r="15" spans="1:5" ht="15">
      <c r="A15" s="221" t="s">
        <v>163</v>
      </c>
      <c r="B15" s="216" t="s">
        <v>343</v>
      </c>
      <c r="D15" s="209">
        <v>2000</v>
      </c>
      <c r="E15" s="214"/>
    </row>
    <row r="16" spans="1:5" ht="15">
      <c r="A16" s="221" t="s">
        <v>163</v>
      </c>
      <c r="B16" s="216" t="s">
        <v>344</v>
      </c>
      <c r="D16" s="209">
        <v>15000</v>
      </c>
      <c r="E16" s="214"/>
    </row>
    <row r="17" spans="1:5" ht="30">
      <c r="A17" s="221" t="s">
        <v>163</v>
      </c>
      <c r="B17" s="216" t="s">
        <v>345</v>
      </c>
      <c r="D17" s="209">
        <v>30000</v>
      </c>
      <c r="E17" s="214"/>
    </row>
    <row r="18" spans="1:5" ht="12" customHeight="1">
      <c r="A18" s="221"/>
      <c r="E18" s="214"/>
    </row>
    <row r="19" spans="1:5" ht="15.75">
      <c r="A19" s="221"/>
      <c r="B19" s="207" t="s">
        <v>346</v>
      </c>
      <c r="D19" s="213">
        <f>D21</f>
        <v>13000</v>
      </c>
      <c r="E19" s="214"/>
    </row>
    <row r="20" spans="1:5" ht="16.5" customHeight="1">
      <c r="A20" s="221"/>
      <c r="B20" s="207"/>
      <c r="D20" s="213"/>
      <c r="E20" s="214"/>
    </row>
    <row r="21" spans="1:5" ht="30">
      <c r="A21" s="221" t="s">
        <v>163</v>
      </c>
      <c r="B21" s="216" t="s">
        <v>347</v>
      </c>
      <c r="D21" s="209">
        <v>13000</v>
      </c>
      <c r="E21" s="214"/>
    </row>
    <row r="22" spans="1:5" ht="13.5" customHeight="1">
      <c r="A22" s="221"/>
      <c r="E22" s="214"/>
    </row>
    <row r="23" spans="1:5" ht="15.75">
      <c r="A23" s="221"/>
      <c r="B23" s="207" t="s">
        <v>348</v>
      </c>
      <c r="C23" s="213"/>
      <c r="D23" s="213">
        <f>SUM(D25:D40)</f>
        <v>98500</v>
      </c>
      <c r="E23" s="214"/>
    </row>
    <row r="24" spans="1:5" ht="14.25" customHeight="1">
      <c r="A24" s="221"/>
      <c r="B24" s="207"/>
      <c r="C24" s="213"/>
      <c r="D24" s="213"/>
      <c r="E24" s="214"/>
    </row>
    <row r="25" spans="1:5" ht="30">
      <c r="A25" s="221" t="s">
        <v>163</v>
      </c>
      <c r="B25" s="216" t="s">
        <v>349</v>
      </c>
      <c r="D25" s="209">
        <v>1500</v>
      </c>
      <c r="E25" s="214"/>
    </row>
    <row r="26" spans="1:5" ht="15">
      <c r="A26" s="221" t="s">
        <v>163</v>
      </c>
      <c r="B26" s="216" t="s">
        <v>350</v>
      </c>
      <c r="D26" s="209">
        <v>10000</v>
      </c>
      <c r="E26" s="214"/>
    </row>
    <row r="27" spans="1:5" ht="15">
      <c r="A27" s="221" t="s">
        <v>163</v>
      </c>
      <c r="B27" s="216" t="s">
        <v>351</v>
      </c>
      <c r="D27" s="209">
        <v>12000</v>
      </c>
      <c r="E27" s="214"/>
    </row>
    <row r="28" spans="1:5" ht="30">
      <c r="A28" s="221" t="s">
        <v>163</v>
      </c>
      <c r="B28" s="216" t="s">
        <v>352</v>
      </c>
      <c r="D28" s="209">
        <v>15000</v>
      </c>
      <c r="E28" s="214"/>
    </row>
    <row r="29" spans="1:5" ht="30">
      <c r="A29" s="221" t="s">
        <v>163</v>
      </c>
      <c r="B29" s="216" t="s">
        <v>353</v>
      </c>
      <c r="D29" s="209">
        <v>2500</v>
      </c>
      <c r="E29" s="214"/>
    </row>
    <row r="30" spans="1:5" ht="15">
      <c r="A30" s="221" t="s">
        <v>163</v>
      </c>
      <c r="B30" s="216" t="s">
        <v>354</v>
      </c>
      <c r="D30" s="209">
        <v>1500</v>
      </c>
      <c r="E30" s="214"/>
    </row>
    <row r="31" spans="1:5" ht="18.75" customHeight="1">
      <c r="A31" s="221" t="s">
        <v>163</v>
      </c>
      <c r="B31" s="223" t="s">
        <v>355</v>
      </c>
      <c r="D31" s="209">
        <f>SUM(C33:C34)</f>
        <v>6500</v>
      </c>
      <c r="E31" s="214"/>
    </row>
    <row r="32" spans="1:5" ht="15">
      <c r="A32" s="221"/>
      <c r="B32" s="223" t="s">
        <v>822</v>
      </c>
      <c r="E32" s="214"/>
    </row>
    <row r="33" spans="1:5" ht="15">
      <c r="A33" s="221" t="s">
        <v>163</v>
      </c>
      <c r="B33" s="216" t="s">
        <v>356</v>
      </c>
      <c r="C33" s="209">
        <v>5000</v>
      </c>
      <c r="E33" s="214"/>
    </row>
    <row r="34" spans="1:5" ht="15">
      <c r="A34" s="221" t="s">
        <v>163</v>
      </c>
      <c r="B34" s="216" t="s">
        <v>357</v>
      </c>
      <c r="C34" s="209">
        <v>1500</v>
      </c>
      <c r="E34" s="214"/>
    </row>
    <row r="35" spans="1:5" ht="15">
      <c r="A35" s="221" t="s">
        <v>163</v>
      </c>
      <c r="B35" s="216" t="s">
        <v>358</v>
      </c>
      <c r="D35" s="209">
        <v>6500</v>
      </c>
      <c r="E35" s="214"/>
    </row>
    <row r="36" spans="1:5" ht="15">
      <c r="A36" s="221" t="s">
        <v>163</v>
      </c>
      <c r="B36" s="216" t="s">
        <v>782</v>
      </c>
      <c r="D36" s="209">
        <v>7000</v>
      </c>
      <c r="E36" s="214"/>
    </row>
    <row r="37" spans="1:5" ht="15">
      <c r="A37" s="224" t="s">
        <v>359</v>
      </c>
      <c r="B37" s="216" t="s">
        <v>360</v>
      </c>
      <c r="D37" s="209">
        <v>2000</v>
      </c>
      <c r="E37" s="214"/>
    </row>
    <row r="38" spans="1:5" ht="30">
      <c r="A38" s="224" t="s">
        <v>359</v>
      </c>
      <c r="B38" s="216" t="s">
        <v>361</v>
      </c>
      <c r="D38" s="209">
        <v>2000</v>
      </c>
      <c r="E38" s="214"/>
    </row>
    <row r="39" spans="1:5" ht="18" customHeight="1">
      <c r="A39" s="221" t="s">
        <v>163</v>
      </c>
      <c r="B39" s="216" t="s">
        <v>795</v>
      </c>
      <c r="D39" s="209">
        <v>2000</v>
      </c>
      <c r="E39" s="214"/>
    </row>
    <row r="40" spans="1:5" ht="45.75">
      <c r="A40" s="221" t="s">
        <v>163</v>
      </c>
      <c r="B40" s="216" t="s">
        <v>796</v>
      </c>
      <c r="D40" s="209">
        <v>30000</v>
      </c>
      <c r="E40" s="214"/>
    </row>
    <row r="41" spans="1:5" ht="15">
      <c r="A41" s="221"/>
      <c r="E41" s="214"/>
    </row>
    <row r="42" spans="1:5" ht="18">
      <c r="A42" s="221"/>
      <c r="B42" s="208" t="s">
        <v>364</v>
      </c>
      <c r="D42" s="213">
        <f>D48+D52</f>
        <v>2323997</v>
      </c>
      <c r="E42" s="214"/>
    </row>
    <row r="43" spans="1:5" ht="18">
      <c r="A43" s="221"/>
      <c r="B43" s="208"/>
      <c r="D43" s="213"/>
      <c r="E43" s="214"/>
    </row>
    <row r="44" spans="1:5" ht="15.75">
      <c r="A44" s="221"/>
      <c r="B44" s="216" t="s">
        <v>5</v>
      </c>
      <c r="D44" s="213"/>
      <c r="E44" s="214"/>
    </row>
    <row r="45" spans="1:5" ht="15.75">
      <c r="A45" s="221"/>
      <c r="B45" s="217" t="s">
        <v>336</v>
      </c>
      <c r="C45" s="213">
        <f>D48+SUM(D54:D59)</f>
        <v>1801898</v>
      </c>
      <c r="D45" s="213"/>
      <c r="E45" s="214"/>
    </row>
    <row r="46" spans="1:5" ht="15.75">
      <c r="A46" s="221"/>
      <c r="B46" s="217" t="s">
        <v>337</v>
      </c>
      <c r="C46" s="213">
        <f>SUM(D60:D62)</f>
        <v>522099</v>
      </c>
      <c r="D46" s="213"/>
      <c r="E46" s="214"/>
    </row>
    <row r="47" spans="1:5" ht="15.75">
      <c r="A47" s="221"/>
      <c r="B47" s="217"/>
      <c r="C47" s="213"/>
      <c r="D47" s="213"/>
      <c r="E47" s="214"/>
    </row>
    <row r="48" spans="1:5" ht="15.75">
      <c r="A48" s="221"/>
      <c r="B48" s="207" t="s">
        <v>233</v>
      </c>
      <c r="D48" s="213">
        <f>D50</f>
        <v>700000</v>
      </c>
      <c r="E48" s="214"/>
    </row>
    <row r="49" spans="1:5" ht="15.75">
      <c r="A49" s="221"/>
      <c r="B49" s="207"/>
      <c r="E49" s="214"/>
    </row>
    <row r="50" spans="1:5" ht="30">
      <c r="A50" s="221" t="s">
        <v>163</v>
      </c>
      <c r="B50" s="216" t="s">
        <v>365</v>
      </c>
      <c r="D50" s="209">
        <v>700000</v>
      </c>
      <c r="E50" s="214"/>
    </row>
    <row r="51" spans="1:5" ht="15">
      <c r="A51" s="221"/>
      <c r="E51" s="214"/>
    </row>
    <row r="52" spans="1:5" ht="15.75">
      <c r="A52" s="221"/>
      <c r="B52" s="207" t="s">
        <v>234</v>
      </c>
      <c r="D52" s="213">
        <f>SUM(D54:D62)</f>
        <v>1623997</v>
      </c>
      <c r="E52" s="214"/>
    </row>
    <row r="53" spans="1:5" ht="15.75">
      <c r="A53" s="221"/>
      <c r="B53" s="207"/>
      <c r="E53" s="214"/>
    </row>
    <row r="54" spans="1:5" ht="30">
      <c r="A54" s="221" t="s">
        <v>163</v>
      </c>
      <c r="B54" s="225" t="s">
        <v>366</v>
      </c>
      <c r="D54" s="209">
        <v>16000</v>
      </c>
      <c r="E54" s="214"/>
    </row>
    <row r="55" spans="1:5" ht="15">
      <c r="A55" s="221" t="s">
        <v>163</v>
      </c>
      <c r="B55" s="216" t="s">
        <v>367</v>
      </c>
      <c r="D55" s="209">
        <v>314894</v>
      </c>
      <c r="E55" s="214"/>
    </row>
    <row r="56" spans="1:5" ht="15">
      <c r="A56" s="221" t="s">
        <v>163</v>
      </c>
      <c r="B56" s="216" t="s">
        <v>368</v>
      </c>
      <c r="D56" s="209">
        <v>603904</v>
      </c>
      <c r="E56" s="214"/>
    </row>
    <row r="57" spans="1:5" ht="15">
      <c r="A57" s="224" t="s">
        <v>163</v>
      </c>
      <c r="B57" s="216" t="s">
        <v>369</v>
      </c>
      <c r="D57" s="209">
        <v>33420</v>
      </c>
      <c r="E57" s="214"/>
    </row>
    <row r="58" spans="1:5" ht="15">
      <c r="A58" s="221" t="s">
        <v>163</v>
      </c>
      <c r="B58" s="216" t="s">
        <v>370</v>
      </c>
      <c r="D58" s="209">
        <v>103680</v>
      </c>
      <c r="E58" s="214"/>
    </row>
    <row r="59" spans="1:5" ht="15">
      <c r="A59" s="221" t="s">
        <v>163</v>
      </c>
      <c r="B59" s="216" t="s">
        <v>161</v>
      </c>
      <c r="D59" s="209">
        <v>30000</v>
      </c>
      <c r="E59" s="214"/>
    </row>
    <row r="60" spans="1:5" ht="30.75">
      <c r="A60" s="224" t="s">
        <v>163</v>
      </c>
      <c r="B60" s="216" t="s">
        <v>797</v>
      </c>
      <c r="D60" s="209">
        <v>9000</v>
      </c>
      <c r="E60" s="214"/>
    </row>
    <row r="61" spans="1:5" ht="17.25" customHeight="1">
      <c r="A61" s="221" t="s">
        <v>163</v>
      </c>
      <c r="B61" s="216" t="s">
        <v>798</v>
      </c>
      <c r="D61" s="209">
        <v>1000</v>
      </c>
      <c r="E61" s="214"/>
    </row>
    <row r="62" spans="1:5" ht="45.75">
      <c r="A62" s="221" t="s">
        <v>163</v>
      </c>
      <c r="B62" s="216" t="s">
        <v>799</v>
      </c>
      <c r="D62" s="209">
        <v>512099</v>
      </c>
      <c r="E62" s="214"/>
    </row>
    <row r="63" spans="1:5" ht="15">
      <c r="A63" s="221"/>
      <c r="E63" s="214"/>
    </row>
    <row r="64" spans="1:5" ht="18">
      <c r="A64" s="221"/>
      <c r="B64" s="208" t="s">
        <v>371</v>
      </c>
      <c r="D64" s="213">
        <f>D66</f>
        <v>2500</v>
      </c>
      <c r="E64" s="214"/>
    </row>
    <row r="65" spans="1:5" ht="18">
      <c r="A65" s="221"/>
      <c r="B65" s="208"/>
      <c r="D65" s="213"/>
      <c r="E65" s="214"/>
    </row>
    <row r="66" spans="1:5" ht="15.75">
      <c r="A66" s="221"/>
      <c r="B66" s="207" t="s">
        <v>236</v>
      </c>
      <c r="D66" s="213">
        <f>SUM(D68:D69)</f>
        <v>2500</v>
      </c>
      <c r="E66" s="214"/>
    </row>
    <row r="67" spans="1:5" ht="18">
      <c r="A67" s="221"/>
      <c r="B67" s="208"/>
      <c r="D67" s="213"/>
      <c r="E67" s="214"/>
    </row>
    <row r="68" spans="1:5" ht="15">
      <c r="A68" s="221" t="s">
        <v>163</v>
      </c>
      <c r="B68" s="216" t="s">
        <v>372</v>
      </c>
      <c r="D68" s="209">
        <v>1800</v>
      </c>
      <c r="E68" s="214"/>
    </row>
    <row r="69" spans="1:5" ht="18" customHeight="1">
      <c r="A69" s="221" t="s">
        <v>163</v>
      </c>
      <c r="B69" s="216" t="s">
        <v>373</v>
      </c>
      <c r="D69" s="209">
        <v>700</v>
      </c>
      <c r="E69" s="214"/>
    </row>
    <row r="70" spans="1:5" ht="15">
      <c r="A70" s="221"/>
      <c r="E70" s="214"/>
    </row>
    <row r="71" spans="1:5" ht="18">
      <c r="A71" s="221"/>
      <c r="B71" s="208" t="s">
        <v>374</v>
      </c>
      <c r="D71" s="213">
        <f>SUM(D78,D87,D96,D165,D170)</f>
        <v>3750141</v>
      </c>
      <c r="E71" s="226"/>
    </row>
    <row r="72" spans="1:5" ht="18">
      <c r="A72" s="221"/>
      <c r="B72" s="208"/>
      <c r="D72" s="213"/>
      <c r="E72" s="214"/>
    </row>
    <row r="73" spans="1:5" ht="15">
      <c r="A73" s="221"/>
      <c r="B73" s="216" t="s">
        <v>375</v>
      </c>
      <c r="E73" s="214"/>
    </row>
    <row r="74" spans="1:5" ht="15.75">
      <c r="A74" s="221" t="s">
        <v>163</v>
      </c>
      <c r="B74" s="217" t="s">
        <v>337</v>
      </c>
      <c r="C74" s="218">
        <f>SUMIF(F1:F686,"ia",D1:D686)</f>
        <v>0</v>
      </c>
      <c r="E74" s="227"/>
    </row>
    <row r="75" spans="1:5" ht="15.75">
      <c r="A75" s="221" t="s">
        <v>163</v>
      </c>
      <c r="B75" s="217" t="s">
        <v>376</v>
      </c>
      <c r="C75" s="218">
        <f>D78</f>
        <v>77230</v>
      </c>
      <c r="E75" s="214"/>
    </row>
    <row r="76" spans="1:5" ht="15.75">
      <c r="A76" s="221" t="s">
        <v>163</v>
      </c>
      <c r="B76" s="217" t="s">
        <v>336</v>
      </c>
      <c r="C76" s="218">
        <f>SUM(D87,D98:D154,D165,D170)</f>
        <v>3463911</v>
      </c>
      <c r="E76" s="214"/>
    </row>
    <row r="77" spans="1:5" ht="15">
      <c r="A77" s="221"/>
      <c r="E77" s="214"/>
    </row>
    <row r="78" spans="1:5" ht="15.75">
      <c r="A78" s="221"/>
      <c r="B78" s="207" t="s">
        <v>377</v>
      </c>
      <c r="D78" s="213">
        <f>SUM(C80:C85)</f>
        <v>77230</v>
      </c>
      <c r="E78" s="214"/>
    </row>
    <row r="79" spans="1:5" ht="15.75">
      <c r="A79" s="221"/>
      <c r="B79" s="207"/>
      <c r="D79" s="213"/>
      <c r="E79" s="214"/>
    </row>
    <row r="80" spans="1:5" ht="30">
      <c r="A80" s="221" t="s">
        <v>163</v>
      </c>
      <c r="B80" s="225" t="s">
        <v>378</v>
      </c>
      <c r="C80" s="209">
        <v>420</v>
      </c>
      <c r="D80" s="213"/>
      <c r="E80" s="214"/>
    </row>
    <row r="81" spans="1:5" ht="15">
      <c r="A81" s="221" t="s">
        <v>163</v>
      </c>
      <c r="B81" s="216" t="s">
        <v>379</v>
      </c>
      <c r="C81" s="209">
        <v>60755</v>
      </c>
      <c r="E81" s="214"/>
    </row>
    <row r="82" spans="1:5" ht="15">
      <c r="A82" s="221" t="s">
        <v>163</v>
      </c>
      <c r="B82" s="216" t="s">
        <v>380</v>
      </c>
      <c r="C82" s="209">
        <v>2721</v>
      </c>
      <c r="E82" s="214"/>
    </row>
    <row r="83" spans="1:5" ht="15">
      <c r="A83" s="221" t="s">
        <v>163</v>
      </c>
      <c r="B83" s="216" t="s">
        <v>381</v>
      </c>
      <c r="C83" s="209">
        <v>10969</v>
      </c>
      <c r="E83" s="214"/>
    </row>
    <row r="84" spans="1:5" ht="15">
      <c r="A84" s="221" t="s">
        <v>163</v>
      </c>
      <c r="B84" s="216" t="s">
        <v>382</v>
      </c>
      <c r="C84" s="209">
        <v>1555</v>
      </c>
      <c r="E84" s="214"/>
    </row>
    <row r="85" spans="1:5" ht="15">
      <c r="A85" s="221" t="s">
        <v>163</v>
      </c>
      <c r="B85" s="216" t="s">
        <v>383</v>
      </c>
      <c r="C85" s="209">
        <v>810</v>
      </c>
      <c r="E85" s="214"/>
    </row>
    <row r="86" spans="1:5" ht="15">
      <c r="A86" s="221"/>
      <c r="E86" s="214"/>
    </row>
    <row r="87" spans="1:5" ht="15.75">
      <c r="A87" s="221"/>
      <c r="B87" s="207" t="s">
        <v>384</v>
      </c>
      <c r="D87" s="213">
        <f>SUM(D89:D94)</f>
        <v>142000</v>
      </c>
      <c r="E87" s="214"/>
    </row>
    <row r="88" spans="1:5" ht="15.75">
      <c r="A88" s="221"/>
      <c r="B88" s="207"/>
      <c r="D88" s="213"/>
      <c r="E88" s="214"/>
    </row>
    <row r="89" spans="1:5" ht="15">
      <c r="A89" s="221" t="s">
        <v>163</v>
      </c>
      <c r="B89" s="223" t="s">
        <v>385</v>
      </c>
      <c r="D89" s="209">
        <v>117600</v>
      </c>
      <c r="E89" s="214"/>
    </row>
    <row r="90" spans="1:5" ht="15">
      <c r="A90" s="221" t="s">
        <v>163</v>
      </c>
      <c r="B90" s="223" t="s">
        <v>386</v>
      </c>
      <c r="D90" s="209">
        <v>14400</v>
      </c>
      <c r="E90" s="214"/>
    </row>
    <row r="91" spans="1:5" ht="15">
      <c r="A91" s="221" t="s">
        <v>163</v>
      </c>
      <c r="B91" s="223" t="s">
        <v>387</v>
      </c>
      <c r="D91" s="209">
        <v>2000</v>
      </c>
      <c r="E91" s="214"/>
    </row>
    <row r="92" spans="1:5" ht="15">
      <c r="A92" s="221" t="s">
        <v>163</v>
      </c>
      <c r="B92" s="216" t="s">
        <v>388</v>
      </c>
      <c r="D92" s="209">
        <v>2000</v>
      </c>
      <c r="E92" s="214"/>
    </row>
    <row r="93" spans="1:5" ht="15">
      <c r="A93" s="221" t="s">
        <v>163</v>
      </c>
      <c r="B93" s="223" t="s">
        <v>389</v>
      </c>
      <c r="D93" s="209">
        <v>4000</v>
      </c>
      <c r="E93" s="214"/>
    </row>
    <row r="94" spans="1:5" ht="15">
      <c r="A94" s="221" t="s">
        <v>163</v>
      </c>
      <c r="B94" s="223" t="s">
        <v>390</v>
      </c>
      <c r="D94" s="209">
        <v>2000</v>
      </c>
      <c r="E94" s="214"/>
    </row>
    <row r="95" spans="1:5" ht="15.75">
      <c r="A95" s="221"/>
      <c r="C95" s="213"/>
      <c r="E95" s="214"/>
    </row>
    <row r="96" spans="1:5" ht="15.75">
      <c r="A96" s="221"/>
      <c r="B96" s="220" t="s">
        <v>391</v>
      </c>
      <c r="D96" s="213">
        <f>SUM(D98:D163)</f>
        <v>3294411</v>
      </c>
      <c r="E96" s="214"/>
    </row>
    <row r="97" spans="1:5" ht="15.75">
      <c r="A97" s="221"/>
      <c r="B97" s="220"/>
      <c r="D97" s="213"/>
      <c r="E97" s="214"/>
    </row>
    <row r="98" spans="1:5" ht="31.5">
      <c r="A98" s="221" t="s">
        <v>163</v>
      </c>
      <c r="B98" s="220" t="s">
        <v>392</v>
      </c>
      <c r="D98" s="213">
        <v>17280</v>
      </c>
      <c r="E98" s="214"/>
    </row>
    <row r="99" spans="1:5" ht="15.75">
      <c r="A99" s="221" t="s">
        <v>163</v>
      </c>
      <c r="B99" s="220" t="s">
        <v>393</v>
      </c>
      <c r="C99" s="213"/>
      <c r="D99" s="213">
        <v>1808025</v>
      </c>
      <c r="E99" s="214"/>
    </row>
    <row r="100" spans="1:5" ht="15.75">
      <c r="A100" s="221" t="s">
        <v>163</v>
      </c>
      <c r="B100" s="220" t="s">
        <v>380</v>
      </c>
      <c r="C100" s="213"/>
      <c r="D100" s="213">
        <v>137059</v>
      </c>
      <c r="E100" s="214"/>
    </row>
    <row r="101" spans="1:5" ht="15.75">
      <c r="A101" s="221" t="s">
        <v>163</v>
      </c>
      <c r="B101" s="220" t="s">
        <v>394</v>
      </c>
      <c r="C101" s="213"/>
      <c r="D101" s="213">
        <v>75000</v>
      </c>
      <c r="E101" s="214"/>
    </row>
    <row r="102" spans="1:5" ht="15.75">
      <c r="A102" s="221" t="s">
        <v>163</v>
      </c>
      <c r="B102" s="207" t="s">
        <v>395</v>
      </c>
      <c r="C102" s="213"/>
      <c r="D102" s="213">
        <v>320995</v>
      </c>
      <c r="E102" s="214"/>
    </row>
    <row r="103" spans="1:5" ht="15.75">
      <c r="A103" s="221" t="s">
        <v>163</v>
      </c>
      <c r="B103" s="207" t="s">
        <v>800</v>
      </c>
      <c r="D103" s="213">
        <v>45512</v>
      </c>
      <c r="E103" s="214"/>
    </row>
    <row r="104" spans="1:5" ht="31.5">
      <c r="A104" s="221" t="s">
        <v>163</v>
      </c>
      <c r="B104" s="207" t="s">
        <v>396</v>
      </c>
      <c r="D104" s="213">
        <v>12000</v>
      </c>
      <c r="E104" s="214"/>
    </row>
    <row r="105" spans="1:5" ht="15">
      <c r="A105" s="221"/>
      <c r="E105" s="214"/>
    </row>
    <row r="106" spans="1:5" ht="30.75">
      <c r="A106" s="221" t="s">
        <v>163</v>
      </c>
      <c r="B106" s="207" t="s">
        <v>118</v>
      </c>
      <c r="D106" s="213">
        <f>SUM(C107:C121)</f>
        <v>187400</v>
      </c>
      <c r="E106" s="214"/>
    </row>
    <row r="107" spans="1:5" ht="16.5" customHeight="1">
      <c r="A107" s="221"/>
      <c r="B107" s="223" t="s">
        <v>397</v>
      </c>
      <c r="C107" s="228">
        <v>12000</v>
      </c>
      <c r="E107" s="214"/>
    </row>
    <row r="108" spans="1:5" ht="30">
      <c r="A108" s="221"/>
      <c r="B108" s="223" t="s">
        <v>398</v>
      </c>
      <c r="C108" s="228">
        <v>28500</v>
      </c>
      <c r="E108" s="214"/>
    </row>
    <row r="109" spans="1:5" ht="15">
      <c r="A109" s="221"/>
      <c r="B109" s="223" t="s">
        <v>399</v>
      </c>
      <c r="C109" s="228">
        <v>23000</v>
      </c>
      <c r="E109" s="214"/>
    </row>
    <row r="110" spans="1:5" ht="15">
      <c r="A110" s="221"/>
      <c r="B110" s="216" t="s">
        <v>400</v>
      </c>
      <c r="C110" s="228">
        <v>8400</v>
      </c>
      <c r="E110" s="214"/>
    </row>
    <row r="111" spans="1:5" ht="15">
      <c r="A111" s="221"/>
      <c r="B111" s="216" t="s">
        <v>401</v>
      </c>
      <c r="C111" s="228">
        <v>19200</v>
      </c>
      <c r="E111" s="214"/>
    </row>
    <row r="112" spans="1:5" ht="30">
      <c r="A112" s="221"/>
      <c r="B112" s="223" t="s">
        <v>402</v>
      </c>
      <c r="C112" s="228">
        <v>14000</v>
      </c>
      <c r="E112" s="214"/>
    </row>
    <row r="113" spans="1:5" ht="45">
      <c r="A113" s="221"/>
      <c r="B113" s="216" t="s">
        <v>403</v>
      </c>
      <c r="C113" s="228">
        <v>42000</v>
      </c>
      <c r="E113" s="214"/>
    </row>
    <row r="114" spans="1:5" ht="15">
      <c r="A114" s="221"/>
      <c r="B114" s="216" t="s">
        <v>404</v>
      </c>
      <c r="C114" s="228">
        <v>25600</v>
      </c>
      <c r="E114" s="214"/>
    </row>
    <row r="115" spans="1:5" ht="30">
      <c r="A115" s="221"/>
      <c r="B115" s="216" t="s">
        <v>405</v>
      </c>
      <c r="C115" s="228">
        <v>5000</v>
      </c>
      <c r="E115" s="214"/>
    </row>
    <row r="116" spans="1:5" ht="47.25" customHeight="1">
      <c r="A116" s="221"/>
      <c r="B116" s="229" t="s">
        <v>406</v>
      </c>
      <c r="C116" s="228">
        <v>2000</v>
      </c>
      <c r="E116" s="214"/>
    </row>
    <row r="117" spans="1:5" ht="30">
      <c r="A117" s="221"/>
      <c r="B117" s="216" t="s">
        <v>407</v>
      </c>
      <c r="C117" s="228">
        <v>1500</v>
      </c>
      <c r="E117" s="214"/>
    </row>
    <row r="118" spans="1:5" ht="30">
      <c r="A118" s="221"/>
      <c r="B118" s="216" t="s">
        <v>408</v>
      </c>
      <c r="C118" s="228">
        <v>1500</v>
      </c>
      <c r="E118" s="214"/>
    </row>
    <row r="119" spans="1:5" ht="30">
      <c r="A119" s="221"/>
      <c r="B119" s="216" t="s">
        <v>409</v>
      </c>
      <c r="C119" s="228">
        <v>2500</v>
      </c>
      <c r="E119" s="214"/>
    </row>
    <row r="120" spans="1:5" ht="30">
      <c r="A120" s="221"/>
      <c r="B120" s="216" t="s">
        <v>410</v>
      </c>
      <c r="C120" s="228">
        <v>200</v>
      </c>
      <c r="E120" s="214"/>
    </row>
    <row r="121" spans="1:5" ht="30">
      <c r="A121" s="221"/>
      <c r="B121" s="216" t="s">
        <v>411</v>
      </c>
      <c r="C121" s="228">
        <v>2000</v>
      </c>
      <c r="E121" s="214"/>
    </row>
    <row r="122" spans="1:5" ht="15" customHeight="1">
      <c r="A122" s="221" t="s">
        <v>163</v>
      </c>
      <c r="B122" s="220" t="s">
        <v>412</v>
      </c>
      <c r="D122" s="230">
        <v>21000</v>
      </c>
      <c r="E122" s="214"/>
    </row>
    <row r="123" spans="1:5" ht="15.75">
      <c r="A123" s="221"/>
      <c r="B123" s="220"/>
      <c r="D123" s="230"/>
      <c r="E123" s="214"/>
    </row>
    <row r="124" spans="1:5" ht="46.5">
      <c r="A124" s="221" t="s">
        <v>163</v>
      </c>
      <c r="B124" s="207" t="s">
        <v>785</v>
      </c>
      <c r="C124" s="231"/>
      <c r="D124" s="213">
        <f>SUM(C125:C127)</f>
        <v>21000</v>
      </c>
      <c r="E124" s="214"/>
    </row>
    <row r="125" spans="1:5" ht="30">
      <c r="A125" s="221"/>
      <c r="B125" s="223" t="s">
        <v>413</v>
      </c>
      <c r="C125" s="228">
        <v>9000</v>
      </c>
      <c r="E125" s="214"/>
    </row>
    <row r="126" spans="1:5" ht="30">
      <c r="A126" s="221"/>
      <c r="B126" s="223" t="s">
        <v>414</v>
      </c>
      <c r="C126" s="228">
        <v>5000</v>
      </c>
      <c r="E126" s="214"/>
    </row>
    <row r="127" spans="1:5" ht="75">
      <c r="A127" s="221"/>
      <c r="B127" s="223" t="s">
        <v>415</v>
      </c>
      <c r="C127" s="228">
        <v>7000</v>
      </c>
      <c r="E127" s="214"/>
    </row>
    <row r="128" spans="1:5" ht="15.75" hidden="1">
      <c r="A128" s="221"/>
      <c r="B128" s="220"/>
      <c r="D128" s="230"/>
      <c r="E128" s="214"/>
    </row>
    <row r="129" spans="1:5" ht="15.75">
      <c r="A129" s="221"/>
      <c r="B129" s="220"/>
      <c r="D129" s="230"/>
      <c r="E129" s="214"/>
    </row>
    <row r="130" spans="1:5" ht="31.5">
      <c r="A130" s="221" t="s">
        <v>163</v>
      </c>
      <c r="B130" s="232" t="s">
        <v>416</v>
      </c>
      <c r="C130" s="228"/>
      <c r="D130" s="233">
        <v>2000</v>
      </c>
      <c r="E130" s="214"/>
    </row>
    <row r="131" spans="1:5" ht="15.75">
      <c r="A131" s="221"/>
      <c r="B131" s="220"/>
      <c r="D131" s="230"/>
      <c r="E131" s="214"/>
    </row>
    <row r="132" spans="1:5" ht="46.5">
      <c r="A132" s="221" t="s">
        <v>163</v>
      </c>
      <c r="B132" s="207" t="s">
        <v>786</v>
      </c>
      <c r="D132" s="213">
        <f>SUM(C133:C144)</f>
        <v>192500</v>
      </c>
      <c r="E132" s="214"/>
    </row>
    <row r="133" spans="1:5" ht="30">
      <c r="A133" s="221"/>
      <c r="B133" s="223" t="s">
        <v>417</v>
      </c>
      <c r="C133" s="228">
        <v>60000</v>
      </c>
      <c r="E133" s="214"/>
    </row>
    <row r="134" spans="1:5" ht="30">
      <c r="A134" s="221"/>
      <c r="B134" s="216" t="s">
        <v>418</v>
      </c>
      <c r="C134" s="228">
        <v>26000</v>
      </c>
      <c r="E134" s="214"/>
    </row>
    <row r="135" spans="1:5" ht="15">
      <c r="A135" s="221"/>
      <c r="B135" s="216" t="s">
        <v>419</v>
      </c>
      <c r="C135" s="228">
        <v>28000</v>
      </c>
      <c r="E135" s="214"/>
    </row>
    <row r="136" spans="1:5" ht="17.25" customHeight="1">
      <c r="A136" s="221"/>
      <c r="B136" s="234" t="s">
        <v>420</v>
      </c>
      <c r="C136" s="228">
        <v>1900</v>
      </c>
      <c r="E136" s="214"/>
    </row>
    <row r="137" spans="1:5" ht="17.25" customHeight="1">
      <c r="A137" s="221"/>
      <c r="B137" s="234" t="s">
        <v>421</v>
      </c>
      <c r="C137" s="228">
        <v>5000</v>
      </c>
      <c r="E137" s="214"/>
    </row>
    <row r="138" spans="1:5" ht="16.5" customHeight="1">
      <c r="A138" s="221"/>
      <c r="B138" s="234" t="s">
        <v>422</v>
      </c>
      <c r="C138" s="228">
        <v>17000</v>
      </c>
      <c r="E138" s="214"/>
    </row>
    <row r="139" spans="1:5" ht="33.75" customHeight="1">
      <c r="A139" s="221"/>
      <c r="B139" s="234" t="s">
        <v>423</v>
      </c>
      <c r="C139" s="228">
        <v>3800</v>
      </c>
      <c r="E139" s="214"/>
    </row>
    <row r="140" spans="1:5" ht="30">
      <c r="A140" s="221"/>
      <c r="B140" s="216" t="s">
        <v>424</v>
      </c>
      <c r="C140" s="228">
        <v>10200</v>
      </c>
      <c r="E140" s="214"/>
    </row>
    <row r="141" spans="1:5" ht="30">
      <c r="A141" s="221"/>
      <c r="B141" s="223" t="s">
        <v>425</v>
      </c>
      <c r="C141" s="228">
        <v>5000</v>
      </c>
      <c r="E141" s="214"/>
    </row>
    <row r="142" spans="1:5" ht="15">
      <c r="A142" s="221"/>
      <c r="B142" s="223" t="s">
        <v>426</v>
      </c>
      <c r="C142" s="228">
        <v>5600</v>
      </c>
      <c r="E142" s="214"/>
    </row>
    <row r="143" spans="1:5" ht="15">
      <c r="A143" s="221"/>
      <c r="B143" s="223" t="s">
        <v>427</v>
      </c>
      <c r="C143" s="228">
        <v>15000</v>
      </c>
      <c r="E143" s="214"/>
    </row>
    <row r="144" spans="1:5" ht="15">
      <c r="A144" s="221"/>
      <c r="B144" s="223" t="s">
        <v>428</v>
      </c>
      <c r="C144" s="228">
        <v>15000</v>
      </c>
      <c r="E144" s="214"/>
    </row>
    <row r="145" spans="1:5" ht="15">
      <c r="A145" s="221"/>
      <c r="E145" s="214"/>
    </row>
    <row r="146" spans="1:5" ht="15.75">
      <c r="A146" s="221" t="s">
        <v>163</v>
      </c>
      <c r="B146" s="232" t="s">
        <v>429</v>
      </c>
      <c r="C146" s="228"/>
      <c r="D146" s="233">
        <v>4000</v>
      </c>
      <c r="E146" s="214"/>
    </row>
    <row r="147" spans="1:5" ht="32.25" customHeight="1">
      <c r="A147" s="221" t="s">
        <v>163</v>
      </c>
      <c r="B147" s="232" t="s">
        <v>430</v>
      </c>
      <c r="C147" s="228"/>
      <c r="D147" s="233">
        <v>7200</v>
      </c>
      <c r="E147" s="214"/>
    </row>
    <row r="148" spans="1:5" ht="31.5">
      <c r="A148" s="221" t="s">
        <v>163</v>
      </c>
      <c r="B148" s="232" t="s">
        <v>431</v>
      </c>
      <c r="C148" s="228"/>
      <c r="D148" s="233">
        <v>52800</v>
      </c>
      <c r="E148" s="214"/>
    </row>
    <row r="149" spans="1:5" ht="15.75">
      <c r="A149" s="221" t="s">
        <v>163</v>
      </c>
      <c r="B149" s="207" t="s">
        <v>432</v>
      </c>
      <c r="C149" s="213"/>
      <c r="D149" s="230">
        <v>24000</v>
      </c>
      <c r="E149" s="214"/>
    </row>
    <row r="150" spans="1:5" ht="15.75">
      <c r="A150" s="221" t="s">
        <v>163</v>
      </c>
      <c r="B150" s="220" t="s">
        <v>783</v>
      </c>
      <c r="C150" s="213"/>
      <c r="D150" s="230">
        <v>15000</v>
      </c>
      <c r="E150" s="214"/>
    </row>
    <row r="151" spans="1:5" ht="31.5">
      <c r="A151" s="221" t="s">
        <v>163</v>
      </c>
      <c r="B151" s="220" t="s">
        <v>433</v>
      </c>
      <c r="D151" s="230">
        <v>12000</v>
      </c>
      <c r="E151" s="214"/>
    </row>
    <row r="152" spans="1:5" ht="15.75">
      <c r="A152" s="221" t="s">
        <v>163</v>
      </c>
      <c r="B152" s="220" t="s">
        <v>434</v>
      </c>
      <c r="D152" s="230">
        <v>49140</v>
      </c>
      <c r="E152" s="214"/>
    </row>
    <row r="153" spans="1:5" ht="31.5">
      <c r="A153" s="221" t="s">
        <v>163</v>
      </c>
      <c r="B153" s="220" t="s">
        <v>435</v>
      </c>
      <c r="D153" s="230">
        <v>8500</v>
      </c>
      <c r="E153" s="214"/>
    </row>
    <row r="154" spans="1:5" ht="31.5">
      <c r="A154" s="221" t="s">
        <v>163</v>
      </c>
      <c r="B154" s="220" t="s">
        <v>436</v>
      </c>
      <c r="D154" s="230">
        <v>73000</v>
      </c>
      <c r="E154" s="214"/>
    </row>
    <row r="155" spans="1:5" ht="31.5">
      <c r="A155" s="221" t="s">
        <v>163</v>
      </c>
      <c r="B155" s="220" t="s">
        <v>437</v>
      </c>
      <c r="D155" s="230">
        <v>50000</v>
      </c>
      <c r="E155" s="214"/>
    </row>
    <row r="156" spans="1:5" ht="31.5">
      <c r="A156" s="221" t="s">
        <v>163</v>
      </c>
      <c r="B156" s="220" t="s">
        <v>438</v>
      </c>
      <c r="D156" s="230">
        <f>SUM(C158:C159)</f>
        <v>23000</v>
      </c>
      <c r="E156" s="214"/>
    </row>
    <row r="157" spans="1:5" ht="15.75">
      <c r="A157" s="221"/>
      <c r="B157" s="220" t="s">
        <v>822</v>
      </c>
      <c r="D157" s="230"/>
      <c r="E157" s="214"/>
    </row>
    <row r="158" spans="1:5" ht="15.75">
      <c r="A158" s="221"/>
      <c r="B158" s="220" t="s">
        <v>439</v>
      </c>
      <c r="C158" s="233">
        <v>20000</v>
      </c>
      <c r="D158" s="230"/>
      <c r="E158" s="214"/>
    </row>
    <row r="159" spans="1:5" ht="15.75">
      <c r="A159" s="221"/>
      <c r="B159" s="220" t="s">
        <v>440</v>
      </c>
      <c r="C159" s="233">
        <v>3000</v>
      </c>
      <c r="D159" s="230"/>
      <c r="E159" s="214"/>
    </row>
    <row r="160" spans="1:5" ht="47.25">
      <c r="A160" s="221" t="s">
        <v>163</v>
      </c>
      <c r="B160" s="220" t="s">
        <v>441</v>
      </c>
      <c r="D160" s="230">
        <v>31000</v>
      </c>
      <c r="E160" s="214"/>
    </row>
    <row r="161" spans="1:5" ht="15.75">
      <c r="A161" s="221" t="s">
        <v>163</v>
      </c>
      <c r="B161" s="220" t="s">
        <v>442</v>
      </c>
      <c r="D161" s="230">
        <v>26000</v>
      </c>
      <c r="E161" s="214"/>
    </row>
    <row r="162" spans="1:5" ht="31.5">
      <c r="A162" s="221" t="s">
        <v>163</v>
      </c>
      <c r="B162" s="220" t="s">
        <v>443</v>
      </c>
      <c r="D162" s="230">
        <v>70300</v>
      </c>
      <c r="E162" s="214"/>
    </row>
    <row r="163" spans="1:5" ht="31.5">
      <c r="A163" s="221" t="s">
        <v>163</v>
      </c>
      <c r="B163" s="220" t="s">
        <v>784</v>
      </c>
      <c r="D163" s="230">
        <v>8700</v>
      </c>
      <c r="E163" s="214"/>
    </row>
    <row r="164" spans="1:5" ht="15.75">
      <c r="A164" s="221"/>
      <c r="B164" s="220"/>
      <c r="D164" s="230"/>
      <c r="E164" s="214"/>
    </row>
    <row r="165" spans="1:5" ht="15.75">
      <c r="A165" s="221"/>
      <c r="B165" s="220" t="s">
        <v>241</v>
      </c>
      <c r="D165" s="230">
        <f>SUM(C167:C168)</f>
        <v>36500</v>
      </c>
      <c r="E165" s="214"/>
    </row>
    <row r="166" spans="1:5" ht="15.75">
      <c r="A166" s="221"/>
      <c r="B166" s="220"/>
      <c r="D166" s="230"/>
      <c r="E166" s="214"/>
    </row>
    <row r="167" spans="1:5" ht="30">
      <c r="A167" s="221" t="s">
        <v>163</v>
      </c>
      <c r="B167" s="216" t="s">
        <v>444</v>
      </c>
      <c r="C167" s="209">
        <v>22000</v>
      </c>
      <c r="D167" s="235"/>
      <c r="E167" s="214"/>
    </row>
    <row r="168" spans="1:5" ht="30" customHeight="1">
      <c r="A168" s="221" t="s">
        <v>163</v>
      </c>
      <c r="B168" s="216" t="s">
        <v>445</v>
      </c>
      <c r="C168" s="209">
        <v>14500</v>
      </c>
      <c r="D168" s="235"/>
      <c r="E168" s="214"/>
    </row>
    <row r="169" spans="1:5" ht="15">
      <c r="A169" s="221"/>
      <c r="E169" s="214"/>
    </row>
    <row r="170" spans="1:5" ht="15.75">
      <c r="A170" s="221"/>
      <c r="B170" s="207" t="s">
        <v>231</v>
      </c>
      <c r="D170" s="213">
        <f>SUM(D173:D179)</f>
        <v>200000</v>
      </c>
      <c r="E170" s="214"/>
    </row>
    <row r="171" spans="1:5" ht="15">
      <c r="A171" s="221"/>
      <c r="E171" s="214"/>
    </row>
    <row r="172" spans="1:5" ht="31.5" customHeight="1">
      <c r="A172" s="219"/>
      <c r="B172" s="223" t="s">
        <v>446</v>
      </c>
      <c r="C172" s="212"/>
      <c r="D172" s="212"/>
      <c r="E172" s="214"/>
    </row>
    <row r="173" spans="1:5" ht="31.5" customHeight="1">
      <c r="A173" s="221" t="s">
        <v>163</v>
      </c>
      <c r="B173" s="223" t="s">
        <v>392</v>
      </c>
      <c r="C173" s="212"/>
      <c r="D173" s="236">
        <v>4500</v>
      </c>
      <c r="E173" s="214"/>
    </row>
    <row r="174" spans="1:5" ht="15">
      <c r="A174" s="221" t="s">
        <v>163</v>
      </c>
      <c r="B174" s="223" t="s">
        <v>447</v>
      </c>
      <c r="D174" s="209">
        <v>127232</v>
      </c>
      <c r="E174" s="221"/>
    </row>
    <row r="175" spans="1:5" ht="15">
      <c r="A175" s="221" t="s">
        <v>163</v>
      </c>
      <c r="B175" s="216" t="s">
        <v>380</v>
      </c>
      <c r="D175" s="209">
        <v>12750</v>
      </c>
      <c r="E175" s="214"/>
    </row>
    <row r="176" spans="1:5" ht="15">
      <c r="A176" s="221" t="s">
        <v>163</v>
      </c>
      <c r="B176" s="216" t="s">
        <v>381</v>
      </c>
      <c r="D176" s="209">
        <v>24188</v>
      </c>
      <c r="E176" s="214"/>
    </row>
    <row r="177" spans="1:5" ht="15">
      <c r="A177" s="221" t="s">
        <v>163</v>
      </c>
      <c r="B177" s="216" t="s">
        <v>382</v>
      </c>
      <c r="D177" s="209">
        <v>3430</v>
      </c>
      <c r="E177" s="214"/>
    </row>
    <row r="178" spans="1:5" ht="15.75" customHeight="1">
      <c r="A178" s="221" t="s">
        <v>163</v>
      </c>
      <c r="B178" s="216" t="s">
        <v>448</v>
      </c>
      <c r="D178" s="209">
        <v>3600</v>
      </c>
      <c r="E178" s="214"/>
    </row>
    <row r="179" spans="1:5" ht="15">
      <c r="A179" s="221" t="s">
        <v>163</v>
      </c>
      <c r="B179" s="216" t="s">
        <v>449</v>
      </c>
      <c r="D179" s="209">
        <v>24300</v>
      </c>
      <c r="E179" s="214"/>
    </row>
    <row r="180" spans="1:5" ht="15">
      <c r="A180" s="221"/>
      <c r="E180" s="214"/>
    </row>
    <row r="181" spans="1:5" ht="54">
      <c r="A181" s="221"/>
      <c r="B181" s="237" t="s">
        <v>450</v>
      </c>
      <c r="D181" s="213">
        <f>D183</f>
        <v>2195</v>
      </c>
      <c r="E181" s="214"/>
    </row>
    <row r="182" spans="1:5" ht="15.75">
      <c r="A182" s="221"/>
      <c r="B182" s="220"/>
      <c r="D182" s="213"/>
      <c r="E182" s="214"/>
    </row>
    <row r="183" spans="1:5" ht="31.5">
      <c r="A183" s="221"/>
      <c r="B183" s="220" t="s">
        <v>243</v>
      </c>
      <c r="D183" s="213">
        <f>SUM(D185)</f>
        <v>2195</v>
      </c>
      <c r="E183" s="214"/>
    </row>
    <row r="184" spans="1:5" ht="15.75">
      <c r="A184" s="221"/>
      <c r="B184" s="220"/>
      <c r="D184" s="213"/>
      <c r="E184" s="214"/>
    </row>
    <row r="185" spans="1:5" ht="30">
      <c r="A185" s="221" t="s">
        <v>163</v>
      </c>
      <c r="B185" s="216" t="s">
        <v>451</v>
      </c>
      <c r="D185" s="209">
        <v>2195</v>
      </c>
      <c r="E185" s="214"/>
    </row>
    <row r="186" spans="1:5" ht="15">
      <c r="A186" s="221"/>
      <c r="E186" s="214"/>
    </row>
    <row r="187" spans="1:5" ht="18">
      <c r="A187" s="221"/>
      <c r="B187" s="237" t="s">
        <v>452</v>
      </c>
      <c r="D187" s="213">
        <f>D189</f>
        <v>21500</v>
      </c>
      <c r="E187" s="214"/>
    </row>
    <row r="188" spans="1:5" ht="14.25" customHeight="1">
      <c r="A188" s="221"/>
      <c r="B188" s="237"/>
      <c r="D188" s="213"/>
      <c r="E188" s="214"/>
    </row>
    <row r="189" spans="1:5" ht="15.75">
      <c r="A189" s="221"/>
      <c r="B189" s="220" t="s">
        <v>245</v>
      </c>
      <c r="C189" s="218"/>
      <c r="D189" s="213">
        <f>SUM(D191:D199)</f>
        <v>21500</v>
      </c>
      <c r="E189" s="214"/>
    </row>
    <row r="190" spans="1:5" ht="15">
      <c r="A190" s="221"/>
      <c r="B190" s="238"/>
      <c r="C190" s="218"/>
      <c r="E190" s="214"/>
    </row>
    <row r="191" spans="1:5" ht="93.75" customHeight="1">
      <c r="A191" s="221" t="s">
        <v>163</v>
      </c>
      <c r="B191" s="239" t="s">
        <v>453</v>
      </c>
      <c r="D191" s="209">
        <v>10000</v>
      </c>
      <c r="E191" s="214"/>
    </row>
    <row r="192" spans="1:5" ht="30">
      <c r="A192" s="221" t="s">
        <v>163</v>
      </c>
      <c r="B192" s="239" t="s">
        <v>454</v>
      </c>
      <c r="D192" s="209">
        <v>500</v>
      </c>
      <c r="E192" s="214"/>
    </row>
    <row r="193" spans="1:5" ht="45">
      <c r="A193" s="221" t="s">
        <v>163</v>
      </c>
      <c r="B193" s="239" t="s">
        <v>455</v>
      </c>
      <c r="D193" s="209">
        <v>1000</v>
      </c>
      <c r="E193" s="214"/>
    </row>
    <row r="194" spans="1:5" ht="45">
      <c r="A194" s="221" t="s">
        <v>163</v>
      </c>
      <c r="B194" s="239" t="s">
        <v>456</v>
      </c>
      <c r="D194" s="209">
        <v>3000</v>
      </c>
      <c r="E194" s="214"/>
    </row>
    <row r="195" spans="1:5" ht="15">
      <c r="A195" s="221" t="s">
        <v>163</v>
      </c>
      <c r="B195" s="239" t="s">
        <v>457</v>
      </c>
      <c r="D195" s="209">
        <v>1000</v>
      </c>
      <c r="E195" s="214"/>
    </row>
    <row r="196" spans="1:5" ht="45">
      <c r="A196" s="221" t="s">
        <v>163</v>
      </c>
      <c r="B196" s="223" t="s">
        <v>458</v>
      </c>
      <c r="D196" s="209">
        <v>2000</v>
      </c>
      <c r="E196" s="214"/>
    </row>
    <row r="197" spans="1:5" ht="60">
      <c r="A197" s="221" t="s">
        <v>163</v>
      </c>
      <c r="B197" s="223" t="s">
        <v>459</v>
      </c>
      <c r="D197" s="209">
        <v>1000</v>
      </c>
      <c r="E197" s="214"/>
    </row>
    <row r="198" spans="1:5" ht="45">
      <c r="A198" s="221" t="s">
        <v>163</v>
      </c>
      <c r="B198" s="223" t="s">
        <v>460</v>
      </c>
      <c r="D198" s="209">
        <v>2000</v>
      </c>
      <c r="E198" s="214"/>
    </row>
    <row r="199" spans="1:5" ht="15">
      <c r="A199" s="221" t="s">
        <v>163</v>
      </c>
      <c r="B199" s="223" t="s">
        <v>461</v>
      </c>
      <c r="D199" s="209">
        <v>1000</v>
      </c>
      <c r="E199" s="214"/>
    </row>
    <row r="200" spans="1:5" ht="15">
      <c r="A200" s="221"/>
      <c r="B200" s="223"/>
      <c r="E200" s="214"/>
    </row>
    <row r="201" spans="1:5" ht="36">
      <c r="A201" s="221"/>
      <c r="B201" s="208" t="s">
        <v>462</v>
      </c>
      <c r="D201" s="213">
        <f>SUM(D203,D207)</f>
        <v>169820</v>
      </c>
      <c r="E201" s="214"/>
    </row>
    <row r="202" spans="1:5" ht="18">
      <c r="A202" s="221"/>
      <c r="B202" s="208"/>
      <c r="D202" s="213"/>
      <c r="E202" s="214"/>
    </row>
    <row r="203" spans="1:5" ht="15.75">
      <c r="A203" s="221"/>
      <c r="B203" s="207" t="s">
        <v>247</v>
      </c>
      <c r="D203" s="213">
        <f>SUM(D205:D205)</f>
        <v>11000</v>
      </c>
      <c r="E203" s="214"/>
    </row>
    <row r="204" spans="1:5" ht="18">
      <c r="A204" s="221"/>
      <c r="B204" s="208"/>
      <c r="D204" s="213"/>
      <c r="E204" s="214"/>
    </row>
    <row r="205" spans="1:5" ht="30">
      <c r="A205" s="221" t="s">
        <v>163</v>
      </c>
      <c r="B205" s="223" t="s">
        <v>463</v>
      </c>
      <c r="D205" s="209">
        <v>11000</v>
      </c>
      <c r="E205" s="214"/>
    </row>
    <row r="206" spans="1:5" ht="15">
      <c r="A206" s="221"/>
      <c r="B206" s="223"/>
      <c r="E206" s="214"/>
    </row>
    <row r="207" spans="1:5" ht="15.75">
      <c r="A207" s="221"/>
      <c r="B207" s="207" t="s">
        <v>248</v>
      </c>
      <c r="D207" s="213">
        <f>SUM(D209:D232)</f>
        <v>158820</v>
      </c>
      <c r="E207" s="214"/>
    </row>
    <row r="208" spans="1:5" ht="15.75">
      <c r="A208" s="221"/>
      <c r="B208" s="207"/>
      <c r="E208" s="214"/>
    </row>
    <row r="209" spans="1:5" ht="15">
      <c r="A209" s="221" t="s">
        <v>163</v>
      </c>
      <c r="B209" s="223" t="s">
        <v>464</v>
      </c>
      <c r="D209" s="209">
        <v>3500</v>
      </c>
      <c r="E209" s="214"/>
    </row>
    <row r="210" spans="1:5" ht="15">
      <c r="A210" s="221" t="s">
        <v>163</v>
      </c>
      <c r="B210" s="223" t="s">
        <v>465</v>
      </c>
      <c r="D210" s="209">
        <v>500</v>
      </c>
      <c r="E210" s="214"/>
    </row>
    <row r="211" spans="1:5" ht="30">
      <c r="A211" s="221" t="s">
        <v>163</v>
      </c>
      <c r="B211" s="223" t="s">
        <v>466</v>
      </c>
      <c r="D211" s="209">
        <v>3600</v>
      </c>
      <c r="E211" s="214"/>
    </row>
    <row r="212" spans="1:5" ht="15">
      <c r="A212" s="221" t="s">
        <v>163</v>
      </c>
      <c r="B212" s="223" t="s">
        <v>467</v>
      </c>
      <c r="D212" s="209">
        <v>13200</v>
      </c>
      <c r="E212" s="214"/>
    </row>
    <row r="213" spans="1:5" ht="120">
      <c r="A213" s="221" t="s">
        <v>163</v>
      </c>
      <c r="B213" s="234" t="s">
        <v>468</v>
      </c>
      <c r="D213" s="209">
        <v>25000</v>
      </c>
      <c r="E213" s="214"/>
    </row>
    <row r="214" spans="1:5" ht="15">
      <c r="A214" s="221" t="s">
        <v>163</v>
      </c>
      <c r="B214" s="234" t="s">
        <v>469</v>
      </c>
      <c r="D214" s="209">
        <v>2000</v>
      </c>
      <c r="E214" s="214"/>
    </row>
    <row r="215" spans="1:5" ht="15">
      <c r="A215" s="221" t="s">
        <v>163</v>
      </c>
      <c r="B215" s="234" t="s">
        <v>470</v>
      </c>
      <c r="D215" s="209">
        <v>2000</v>
      </c>
      <c r="E215" s="214"/>
    </row>
    <row r="216" spans="1:5" ht="15">
      <c r="A216" s="221" t="s">
        <v>163</v>
      </c>
      <c r="B216" s="234" t="s">
        <v>471</v>
      </c>
      <c r="D216" s="209">
        <v>2000</v>
      </c>
      <c r="E216" s="214"/>
    </row>
    <row r="217" spans="1:5" ht="15">
      <c r="A217" s="221" t="s">
        <v>163</v>
      </c>
      <c r="B217" s="223" t="s">
        <v>472</v>
      </c>
      <c r="D217" s="209">
        <v>11000</v>
      </c>
      <c r="E217" s="214"/>
    </row>
    <row r="218" spans="1:5" ht="15">
      <c r="A218" s="221" t="s">
        <v>163</v>
      </c>
      <c r="B218" s="223" t="s">
        <v>473</v>
      </c>
      <c r="D218" s="209">
        <v>7000</v>
      </c>
      <c r="E218" s="214"/>
    </row>
    <row r="219" spans="1:5" ht="45">
      <c r="A219" s="221" t="s">
        <v>163</v>
      </c>
      <c r="B219" s="223" t="s">
        <v>474</v>
      </c>
      <c r="D219" s="209">
        <v>17520</v>
      </c>
      <c r="E219" s="214"/>
    </row>
    <row r="220" spans="1:5" ht="60">
      <c r="A220" s="221" t="s">
        <v>163</v>
      </c>
      <c r="B220" s="234" t="s">
        <v>475</v>
      </c>
      <c r="D220" s="209">
        <v>7000</v>
      </c>
      <c r="E220" s="214"/>
    </row>
    <row r="221" spans="1:5" ht="15">
      <c r="A221" s="221" t="s">
        <v>163</v>
      </c>
      <c r="B221" s="234" t="s">
        <v>476</v>
      </c>
      <c r="D221" s="209">
        <v>3000</v>
      </c>
      <c r="E221" s="214"/>
    </row>
    <row r="222" spans="1:5" ht="30.75" customHeight="1">
      <c r="A222" s="221" t="s">
        <v>163</v>
      </c>
      <c r="B222" s="234" t="s">
        <v>479</v>
      </c>
      <c r="D222" s="209">
        <v>2000</v>
      </c>
      <c r="E222" s="214"/>
    </row>
    <row r="223" spans="1:5" ht="30">
      <c r="A223" s="221" t="s">
        <v>163</v>
      </c>
      <c r="B223" s="216" t="s">
        <v>480</v>
      </c>
      <c r="D223" s="209">
        <v>4000</v>
      </c>
      <c r="E223" s="214"/>
    </row>
    <row r="224" spans="1:5" ht="60">
      <c r="A224" s="221" t="s">
        <v>163</v>
      </c>
      <c r="B224" s="223" t="s">
        <v>481</v>
      </c>
      <c r="D224" s="209">
        <v>23000</v>
      </c>
      <c r="E224" s="214"/>
    </row>
    <row r="225" spans="1:5" ht="15">
      <c r="A225" s="221" t="s">
        <v>163</v>
      </c>
      <c r="B225" s="223" t="s">
        <v>482</v>
      </c>
      <c r="D225" s="209">
        <v>1500</v>
      </c>
      <c r="E225" s="214"/>
    </row>
    <row r="226" spans="1:5" ht="30">
      <c r="A226" s="221" t="s">
        <v>163</v>
      </c>
      <c r="B226" s="223" t="s">
        <v>483</v>
      </c>
      <c r="D226" s="209">
        <v>8000</v>
      </c>
      <c r="E226" s="214"/>
    </row>
    <row r="227" spans="1:5" ht="47.25" customHeight="1">
      <c r="A227" s="221" t="s">
        <v>163</v>
      </c>
      <c r="B227" s="223" t="s">
        <v>484</v>
      </c>
      <c r="D227" s="209">
        <v>3000</v>
      </c>
      <c r="E227" s="214"/>
    </row>
    <row r="228" spans="1:5" ht="15">
      <c r="A228" s="221" t="s">
        <v>163</v>
      </c>
      <c r="B228" s="223" t="s">
        <v>485</v>
      </c>
      <c r="D228" s="209">
        <v>7000</v>
      </c>
      <c r="E228" s="214"/>
    </row>
    <row r="229" spans="1:5" ht="19.5" customHeight="1">
      <c r="A229" s="221" t="s">
        <v>163</v>
      </c>
      <c r="B229" s="223" t="s">
        <v>486</v>
      </c>
      <c r="D229" s="209">
        <v>2000</v>
      </c>
      <c r="E229" s="214"/>
    </row>
    <row r="230" spans="1:5" ht="48.75" customHeight="1">
      <c r="A230" s="221" t="s">
        <v>163</v>
      </c>
      <c r="B230" s="223" t="s">
        <v>489</v>
      </c>
      <c r="D230" s="209">
        <v>1500</v>
      </c>
      <c r="E230" s="214"/>
    </row>
    <row r="231" spans="1:5" ht="15">
      <c r="A231" s="221" t="s">
        <v>163</v>
      </c>
      <c r="B231" s="223" t="s">
        <v>432</v>
      </c>
      <c r="D231" s="209">
        <v>500</v>
      </c>
      <c r="E231" s="214"/>
    </row>
    <row r="232" spans="1:5" ht="60">
      <c r="A232" s="221" t="s">
        <v>163</v>
      </c>
      <c r="B232" s="216" t="s">
        <v>490</v>
      </c>
      <c r="D232" s="209">
        <v>9000</v>
      </c>
      <c r="E232" s="214"/>
    </row>
    <row r="233" spans="1:5" ht="12.75" customHeight="1">
      <c r="A233" s="221"/>
      <c r="E233" s="214"/>
    </row>
    <row r="234" spans="1:5" ht="18">
      <c r="A234" s="221"/>
      <c r="B234" s="208" t="s">
        <v>491</v>
      </c>
      <c r="D234" s="213">
        <f>SUM(D236,D240)</f>
        <v>530000</v>
      </c>
      <c r="E234" s="214"/>
    </row>
    <row r="235" spans="1:5" ht="15.75">
      <c r="A235" s="221"/>
      <c r="B235" s="207"/>
      <c r="D235" s="213"/>
      <c r="E235" s="214"/>
    </row>
    <row r="236" spans="1:5" ht="31.5">
      <c r="A236" s="221"/>
      <c r="B236" s="207" t="s">
        <v>492</v>
      </c>
      <c r="D236" s="213">
        <f>SUM(D238)</f>
        <v>20000</v>
      </c>
      <c r="E236" s="214"/>
    </row>
    <row r="237" spans="1:5" ht="15.75">
      <c r="A237" s="221"/>
      <c r="B237" s="207"/>
      <c r="D237" s="213"/>
      <c r="E237" s="214"/>
    </row>
    <row r="238" spans="1:5" ht="18.75" customHeight="1">
      <c r="A238" s="221" t="s">
        <v>163</v>
      </c>
      <c r="B238" s="223" t="s">
        <v>493</v>
      </c>
      <c r="D238" s="209">
        <v>20000</v>
      </c>
      <c r="E238" s="214"/>
    </row>
    <row r="239" spans="1:5" ht="18.75" customHeight="1">
      <c r="A239" s="221"/>
      <c r="B239" s="223"/>
      <c r="E239" s="214"/>
    </row>
    <row r="240" spans="1:5" ht="47.25" customHeight="1">
      <c r="A240" s="221"/>
      <c r="B240" s="207" t="s">
        <v>251</v>
      </c>
      <c r="D240" s="213">
        <f>SUM(D242:D243)</f>
        <v>510000</v>
      </c>
      <c r="E240" s="214"/>
    </row>
    <row r="241" spans="1:5" ht="15.75">
      <c r="A241" s="221"/>
      <c r="B241" s="207"/>
      <c r="E241" s="214"/>
    </row>
    <row r="242" spans="1:5" ht="15">
      <c r="A242" s="221" t="s">
        <v>163</v>
      </c>
      <c r="B242" s="216" t="s">
        <v>494</v>
      </c>
      <c r="D242" s="209">
        <v>310000</v>
      </c>
      <c r="E242" s="214"/>
    </row>
    <row r="243" spans="1:5" ht="30">
      <c r="A243" s="221" t="s">
        <v>163</v>
      </c>
      <c r="B243" s="216" t="s">
        <v>495</v>
      </c>
      <c r="D243" s="209">
        <v>200000</v>
      </c>
      <c r="E243" s="214"/>
    </row>
    <row r="244" spans="1:5" ht="15">
      <c r="A244" s="221"/>
      <c r="E244" s="214"/>
    </row>
    <row r="245" spans="1:5" ht="18">
      <c r="A245" s="221"/>
      <c r="B245" s="208" t="s">
        <v>496</v>
      </c>
      <c r="D245" s="213">
        <f>D247</f>
        <v>50000</v>
      </c>
      <c r="E245" s="214"/>
    </row>
    <row r="246" spans="1:5" ht="18">
      <c r="A246" s="221"/>
      <c r="B246" s="208"/>
      <c r="D246" s="213"/>
      <c r="E246" s="214"/>
    </row>
    <row r="247" spans="1:5" ht="15.75">
      <c r="A247" s="221"/>
      <c r="B247" s="207" t="s">
        <v>253</v>
      </c>
      <c r="D247" s="213">
        <f>SUM(D249)</f>
        <v>50000</v>
      </c>
      <c r="E247" s="214"/>
    </row>
    <row r="248" spans="1:5" ht="15.75">
      <c r="A248" s="221"/>
      <c r="B248" s="207"/>
      <c r="D248" s="213"/>
      <c r="E248" s="214"/>
    </row>
    <row r="249" spans="1:5" ht="15">
      <c r="A249" s="221" t="s">
        <v>163</v>
      </c>
      <c r="B249" s="216" t="s">
        <v>497</v>
      </c>
      <c r="D249" s="209">
        <v>50000</v>
      </c>
      <c r="E249" s="214"/>
    </row>
    <row r="250" spans="1:5" ht="15">
      <c r="A250" s="221"/>
      <c r="E250" s="214"/>
    </row>
    <row r="251" spans="1:5" ht="18">
      <c r="A251" s="221"/>
      <c r="B251" s="208" t="s">
        <v>498</v>
      </c>
      <c r="D251" s="213">
        <f>SUM(D255,D295,D304,D326,D350,D359,D381,D388)</f>
        <v>9350874</v>
      </c>
      <c r="E251" s="214"/>
    </row>
    <row r="252" spans="1:5" ht="18">
      <c r="A252" s="221"/>
      <c r="B252" s="208"/>
      <c r="D252" s="213"/>
      <c r="E252" s="214"/>
    </row>
    <row r="253" spans="1:5" ht="15">
      <c r="A253" s="221"/>
      <c r="B253" s="229" t="s">
        <v>499</v>
      </c>
      <c r="E253" s="214"/>
    </row>
    <row r="254" spans="1:5" ht="15">
      <c r="A254" s="221"/>
      <c r="E254" s="214"/>
    </row>
    <row r="255" spans="1:5" ht="15.75">
      <c r="A255" s="221"/>
      <c r="B255" s="207" t="s">
        <v>500</v>
      </c>
      <c r="D255" s="213">
        <f>SUM(D257:D293)</f>
        <v>5172798</v>
      </c>
      <c r="E255" s="214"/>
    </row>
    <row r="256" spans="1:5" ht="15.75">
      <c r="A256" s="221"/>
      <c r="B256" s="207"/>
      <c r="D256" s="213"/>
      <c r="E256" s="214"/>
    </row>
    <row r="257" spans="1:5" ht="45">
      <c r="A257" s="221" t="s">
        <v>163</v>
      </c>
      <c r="B257" s="216" t="s">
        <v>501</v>
      </c>
      <c r="D257" s="209">
        <v>31073</v>
      </c>
      <c r="E257" s="214"/>
    </row>
    <row r="258" spans="1:5" ht="30">
      <c r="A258" s="221"/>
      <c r="B258" s="216" t="s">
        <v>502</v>
      </c>
      <c r="D258" s="209">
        <v>3500</v>
      </c>
      <c r="E258" s="214"/>
    </row>
    <row r="259" spans="1:5" ht="60">
      <c r="A259" s="221" t="s">
        <v>163</v>
      </c>
      <c r="B259" s="216" t="s">
        <v>503</v>
      </c>
      <c r="D259" s="209">
        <v>251634</v>
      </c>
      <c r="E259" s="214"/>
    </row>
    <row r="260" spans="1:5" ht="30">
      <c r="A260" s="221" t="s">
        <v>163</v>
      </c>
      <c r="B260" s="216" t="s">
        <v>392</v>
      </c>
      <c r="D260" s="209">
        <v>9300</v>
      </c>
      <c r="E260" s="214"/>
    </row>
    <row r="261" spans="1:5" ht="15">
      <c r="A261" s="221" t="s">
        <v>163</v>
      </c>
      <c r="B261" s="223" t="s">
        <v>504</v>
      </c>
      <c r="D261" s="209">
        <v>3075298</v>
      </c>
      <c r="E261" s="214"/>
    </row>
    <row r="262" spans="1:5" ht="15">
      <c r="A262" s="221" t="s">
        <v>163</v>
      </c>
      <c r="B262" s="223" t="s">
        <v>505</v>
      </c>
      <c r="D262" s="209">
        <v>237665</v>
      </c>
      <c r="E262" s="214"/>
    </row>
    <row r="263" spans="1:5" ht="15">
      <c r="A263" s="221" t="s">
        <v>163</v>
      </c>
      <c r="B263" s="223" t="s">
        <v>464</v>
      </c>
      <c r="D263" s="209">
        <v>577401</v>
      </c>
      <c r="E263" s="214"/>
    </row>
    <row r="264" spans="1:5" ht="15">
      <c r="A264" s="221" t="s">
        <v>163</v>
      </c>
      <c r="B264" s="223" t="s">
        <v>465</v>
      </c>
      <c r="D264" s="209">
        <v>81019</v>
      </c>
      <c r="E264" s="214"/>
    </row>
    <row r="265" spans="1:5" ht="30">
      <c r="A265" s="221" t="s">
        <v>163</v>
      </c>
      <c r="B265" s="223" t="s">
        <v>506</v>
      </c>
      <c r="D265" s="209">
        <v>161000</v>
      </c>
      <c r="E265" s="214"/>
    </row>
    <row r="266" spans="1:5" ht="15">
      <c r="A266" s="221" t="s">
        <v>163</v>
      </c>
      <c r="B266" s="216" t="s">
        <v>507</v>
      </c>
      <c r="D266" s="209">
        <v>12900</v>
      </c>
      <c r="E266" s="214"/>
    </row>
    <row r="267" spans="1:5" ht="15">
      <c r="A267" s="221" t="s">
        <v>163</v>
      </c>
      <c r="B267" s="216" t="s">
        <v>508</v>
      </c>
      <c r="D267" s="209">
        <v>75000</v>
      </c>
      <c r="E267" s="214"/>
    </row>
    <row r="268" spans="1:5" ht="15">
      <c r="A268" s="221" t="s">
        <v>163</v>
      </c>
      <c r="B268" s="216" t="s">
        <v>509</v>
      </c>
      <c r="D268" s="209">
        <v>8100</v>
      </c>
      <c r="E268" s="214"/>
    </row>
    <row r="269" spans="1:5" ht="45">
      <c r="A269" s="221" t="s">
        <v>163</v>
      </c>
      <c r="B269" s="223" t="s">
        <v>510</v>
      </c>
      <c r="D269" s="240">
        <v>40000</v>
      </c>
      <c r="E269" s="214"/>
    </row>
    <row r="270" spans="1:5" ht="15">
      <c r="A270" s="221"/>
      <c r="B270" s="223" t="s">
        <v>511</v>
      </c>
      <c r="D270" s="240">
        <v>5000</v>
      </c>
      <c r="E270" s="214"/>
    </row>
    <row r="271" spans="1:5" ht="15">
      <c r="A271" s="221"/>
      <c r="B271" s="223" t="s">
        <v>512</v>
      </c>
      <c r="D271" s="240">
        <v>4000</v>
      </c>
      <c r="E271" s="214"/>
    </row>
    <row r="272" spans="1:5" ht="15">
      <c r="A272" s="221"/>
      <c r="B272" s="223" t="s">
        <v>513</v>
      </c>
      <c r="D272" s="209">
        <v>8000</v>
      </c>
      <c r="E272" s="214"/>
    </row>
    <row r="273" spans="1:5" ht="15">
      <c r="A273" s="221"/>
      <c r="B273" s="223" t="s">
        <v>514</v>
      </c>
      <c r="D273" s="209">
        <v>4000</v>
      </c>
      <c r="E273" s="214"/>
    </row>
    <row r="274" spans="1:5" ht="15">
      <c r="A274" s="221"/>
      <c r="B274" s="223" t="s">
        <v>515</v>
      </c>
      <c r="D274" s="209">
        <v>10000</v>
      </c>
      <c r="E274" s="214"/>
    </row>
    <row r="275" spans="1:5" ht="15">
      <c r="A275" s="221"/>
      <c r="B275" s="223" t="s">
        <v>516</v>
      </c>
      <c r="D275" s="209">
        <v>7000</v>
      </c>
      <c r="E275" s="214"/>
    </row>
    <row r="276" spans="1:5" ht="15">
      <c r="A276" s="221"/>
      <c r="B276" s="223" t="s">
        <v>517</v>
      </c>
      <c r="D276" s="209">
        <v>1000</v>
      </c>
      <c r="E276" s="214"/>
    </row>
    <row r="277" spans="1:5" ht="45">
      <c r="A277" s="221" t="s">
        <v>163</v>
      </c>
      <c r="B277" s="223" t="s">
        <v>518</v>
      </c>
      <c r="D277" s="209">
        <v>28900</v>
      </c>
      <c r="E277" s="214"/>
    </row>
    <row r="278" spans="1:5" ht="15">
      <c r="A278" s="221" t="s">
        <v>163</v>
      </c>
      <c r="B278" s="223" t="s">
        <v>519</v>
      </c>
      <c r="D278" s="209">
        <v>9600</v>
      </c>
      <c r="E278" s="214"/>
    </row>
    <row r="279" spans="1:5" ht="30">
      <c r="A279" s="221" t="s">
        <v>163</v>
      </c>
      <c r="B279" s="223" t="s">
        <v>520</v>
      </c>
      <c r="D279" s="209">
        <v>800</v>
      </c>
      <c r="E279" s="214"/>
    </row>
    <row r="280" spans="1:5" ht="30">
      <c r="A280" s="221" t="s">
        <v>163</v>
      </c>
      <c r="B280" s="223" t="s">
        <v>521</v>
      </c>
      <c r="D280" s="209">
        <v>12200</v>
      </c>
      <c r="E280" s="214"/>
    </row>
    <row r="281" spans="1:5" ht="15">
      <c r="A281" s="221" t="s">
        <v>163</v>
      </c>
      <c r="B281" s="216" t="s">
        <v>522</v>
      </c>
      <c r="D281" s="209">
        <v>6600</v>
      </c>
      <c r="E281" s="214"/>
    </row>
    <row r="282" spans="1:5" ht="15">
      <c r="A282" s="221" t="s">
        <v>163</v>
      </c>
      <c r="B282" s="216" t="s">
        <v>523</v>
      </c>
      <c r="D282" s="209">
        <v>7700</v>
      </c>
      <c r="E282" s="214"/>
    </row>
    <row r="283" spans="1:5" ht="30">
      <c r="A283" s="221" t="s">
        <v>163</v>
      </c>
      <c r="B283" s="216" t="s">
        <v>524</v>
      </c>
      <c r="D283" s="209">
        <v>6900</v>
      </c>
      <c r="E283" s="214"/>
    </row>
    <row r="284" spans="1:5" ht="15">
      <c r="A284" s="221" t="s">
        <v>163</v>
      </c>
      <c r="B284" s="216" t="s">
        <v>525</v>
      </c>
      <c r="D284" s="209">
        <v>186361</v>
      </c>
      <c r="E284" s="214"/>
    </row>
    <row r="285" spans="1:5" ht="30">
      <c r="A285" s="221" t="s">
        <v>163</v>
      </c>
      <c r="B285" s="216" t="s">
        <v>526</v>
      </c>
      <c r="D285" s="209">
        <v>4200</v>
      </c>
      <c r="E285" s="214"/>
    </row>
    <row r="286" spans="1:5" ht="15">
      <c r="A286" s="221" t="s">
        <v>163</v>
      </c>
      <c r="B286" s="216" t="s">
        <v>527</v>
      </c>
      <c r="D286" s="209">
        <v>2200</v>
      </c>
      <c r="E286" s="214"/>
    </row>
    <row r="287" spans="1:5" ht="15">
      <c r="A287" s="221" t="s">
        <v>163</v>
      </c>
      <c r="B287" s="216" t="s">
        <v>522</v>
      </c>
      <c r="D287" s="209">
        <v>500</v>
      </c>
      <c r="E287" s="214"/>
    </row>
    <row r="288" spans="1:5" ht="15">
      <c r="A288" s="221" t="s">
        <v>163</v>
      </c>
      <c r="B288" s="216" t="s">
        <v>528</v>
      </c>
      <c r="D288" s="209">
        <v>1000</v>
      </c>
      <c r="E288" s="214"/>
    </row>
    <row r="289" spans="1:6" ht="45.75">
      <c r="A289" s="221" t="s">
        <v>163</v>
      </c>
      <c r="B289" s="216" t="s">
        <v>801</v>
      </c>
      <c r="D289" s="240">
        <v>37000</v>
      </c>
      <c r="E289" s="214"/>
      <c r="F289" s="241"/>
    </row>
    <row r="290" spans="1:5" ht="15">
      <c r="A290" s="221"/>
      <c r="B290" s="223" t="s">
        <v>514</v>
      </c>
      <c r="D290" s="209">
        <v>3000</v>
      </c>
      <c r="E290" s="214"/>
    </row>
    <row r="291" spans="1:5" ht="15">
      <c r="A291" s="221"/>
      <c r="B291" s="223" t="s">
        <v>512</v>
      </c>
      <c r="D291" s="209">
        <v>3000</v>
      </c>
      <c r="E291" s="214"/>
    </row>
    <row r="292" spans="1:5" ht="15">
      <c r="A292" s="221"/>
      <c r="B292" s="223" t="s">
        <v>513</v>
      </c>
      <c r="D292" s="209">
        <v>3000</v>
      </c>
      <c r="E292" s="214"/>
    </row>
    <row r="293" spans="1:5" ht="15">
      <c r="A293" s="221" t="s">
        <v>163</v>
      </c>
      <c r="B293" s="223" t="s">
        <v>736</v>
      </c>
      <c r="D293" s="209">
        <v>256947</v>
      </c>
      <c r="E293" s="214"/>
    </row>
    <row r="294" spans="1:5" ht="15">
      <c r="A294" s="221"/>
      <c r="E294" s="214"/>
    </row>
    <row r="295" spans="1:5" ht="15.75">
      <c r="A295" s="221"/>
      <c r="B295" s="220" t="s">
        <v>256</v>
      </c>
      <c r="D295" s="213">
        <f>SUM(D297:D302)</f>
        <v>85668</v>
      </c>
      <c r="E295" s="214"/>
    </row>
    <row r="296" spans="1:5" ht="15.75">
      <c r="A296" s="221"/>
      <c r="B296" s="220"/>
      <c r="D296" s="213"/>
      <c r="E296" s="214"/>
    </row>
    <row r="297" spans="1:5" ht="30">
      <c r="A297" s="221" t="s">
        <v>163</v>
      </c>
      <c r="B297" s="223" t="s">
        <v>529</v>
      </c>
      <c r="D297" s="209">
        <v>2907</v>
      </c>
      <c r="E297" s="214"/>
    </row>
    <row r="298" spans="1:5" ht="15">
      <c r="A298" s="242" t="s">
        <v>163</v>
      </c>
      <c r="B298" s="223" t="s">
        <v>530</v>
      </c>
      <c r="D298" s="209">
        <v>60334</v>
      </c>
      <c r="E298" s="214"/>
    </row>
    <row r="299" spans="1:5" ht="15">
      <c r="A299" s="242" t="s">
        <v>163</v>
      </c>
      <c r="B299" s="223" t="s">
        <v>531</v>
      </c>
      <c r="D299" s="209">
        <v>4940</v>
      </c>
      <c r="E299" s="214"/>
    </row>
    <row r="300" spans="1:5" ht="15">
      <c r="A300" s="221" t="s">
        <v>163</v>
      </c>
      <c r="B300" s="216" t="s">
        <v>532</v>
      </c>
      <c r="D300" s="209">
        <v>11872</v>
      </c>
      <c r="E300" s="214"/>
    </row>
    <row r="301" spans="1:5" ht="15">
      <c r="A301" s="221" t="s">
        <v>163</v>
      </c>
      <c r="B301" s="216" t="s">
        <v>382</v>
      </c>
      <c r="D301" s="209">
        <v>1665</v>
      </c>
      <c r="E301" s="214"/>
    </row>
    <row r="302" spans="1:5" ht="15">
      <c r="A302" s="221" t="s">
        <v>163</v>
      </c>
      <c r="B302" s="216" t="s">
        <v>533</v>
      </c>
      <c r="D302" s="209">
        <v>3950</v>
      </c>
      <c r="E302" s="214"/>
    </row>
    <row r="303" spans="1:5" ht="15">
      <c r="A303" s="221"/>
      <c r="E303" s="214"/>
    </row>
    <row r="304" spans="1:5" ht="15.75">
      <c r="A304" s="221"/>
      <c r="B304" s="220" t="s">
        <v>534</v>
      </c>
      <c r="D304" s="213">
        <f>SUM(D306:D324)</f>
        <v>627836</v>
      </c>
      <c r="E304" s="214"/>
    </row>
    <row r="305" spans="1:5" ht="15.75">
      <c r="A305" s="221"/>
      <c r="B305" s="220"/>
      <c r="D305" s="213"/>
      <c r="E305" s="214"/>
    </row>
    <row r="306" spans="1:5" ht="15">
      <c r="A306" s="221" t="s">
        <v>163</v>
      </c>
      <c r="B306" s="223" t="s">
        <v>535</v>
      </c>
      <c r="D306" s="209">
        <v>633</v>
      </c>
      <c r="E306" s="214"/>
    </row>
    <row r="307" spans="1:5" ht="15">
      <c r="A307" s="242" t="s">
        <v>163</v>
      </c>
      <c r="B307" s="223" t="s">
        <v>530</v>
      </c>
      <c r="D307" s="209">
        <v>347772</v>
      </c>
      <c r="E307" s="214"/>
    </row>
    <row r="308" spans="1:5" ht="15">
      <c r="A308" s="242" t="s">
        <v>163</v>
      </c>
      <c r="B308" s="223" t="s">
        <v>531</v>
      </c>
      <c r="D308" s="209">
        <v>31159</v>
      </c>
      <c r="E308" s="214"/>
    </row>
    <row r="309" spans="1:5" ht="15">
      <c r="A309" s="242" t="s">
        <v>163</v>
      </c>
      <c r="B309" s="223" t="s">
        <v>464</v>
      </c>
      <c r="D309" s="209">
        <v>63473</v>
      </c>
      <c r="E309" s="214"/>
    </row>
    <row r="310" spans="1:5" ht="15">
      <c r="A310" s="242" t="s">
        <v>163</v>
      </c>
      <c r="B310" s="223" t="s">
        <v>536</v>
      </c>
      <c r="D310" s="209">
        <v>8906</v>
      </c>
      <c r="E310" s="214"/>
    </row>
    <row r="311" spans="1:5" ht="30">
      <c r="A311" s="221" t="s">
        <v>163</v>
      </c>
      <c r="B311" s="223" t="s">
        <v>537</v>
      </c>
      <c r="D311" s="209">
        <v>1500</v>
      </c>
      <c r="E311" s="214"/>
    </row>
    <row r="312" spans="1:5" ht="30">
      <c r="A312" s="221" t="s">
        <v>163</v>
      </c>
      <c r="B312" s="223" t="s">
        <v>506</v>
      </c>
      <c r="D312" s="209">
        <v>9100</v>
      </c>
      <c r="E312" s="214"/>
    </row>
    <row r="313" spans="1:5" ht="15">
      <c r="A313" s="221" t="s">
        <v>163</v>
      </c>
      <c r="B313" s="216" t="s">
        <v>507</v>
      </c>
      <c r="D313" s="209">
        <v>2200</v>
      </c>
      <c r="E313" s="214"/>
    </row>
    <row r="314" spans="1:5" ht="15">
      <c r="A314" s="221" t="s">
        <v>163</v>
      </c>
      <c r="B314" s="216" t="s">
        <v>508</v>
      </c>
      <c r="D314" s="209">
        <v>40500</v>
      </c>
      <c r="E314" s="214"/>
    </row>
    <row r="315" spans="1:5" ht="30">
      <c r="A315" s="221" t="s">
        <v>163</v>
      </c>
      <c r="B315" s="223" t="s">
        <v>538</v>
      </c>
      <c r="D315" s="209">
        <v>32000</v>
      </c>
      <c r="E315" s="214"/>
    </row>
    <row r="316" spans="1:5" ht="15">
      <c r="A316" s="221" t="s">
        <v>163</v>
      </c>
      <c r="B316" s="223" t="s">
        <v>509</v>
      </c>
      <c r="D316" s="209">
        <v>1500</v>
      </c>
      <c r="E316" s="214"/>
    </row>
    <row r="317" spans="1:5" ht="31.5" customHeight="1">
      <c r="A317" s="221" t="s">
        <v>163</v>
      </c>
      <c r="B317" s="223" t="s">
        <v>539</v>
      </c>
      <c r="D317" s="209">
        <v>3300</v>
      </c>
      <c r="E317" s="214"/>
    </row>
    <row r="318" spans="1:5" ht="30">
      <c r="A318" s="221" t="s">
        <v>163</v>
      </c>
      <c r="B318" s="223" t="s">
        <v>521</v>
      </c>
      <c r="D318" s="209">
        <v>1000</v>
      </c>
      <c r="E318" s="214"/>
    </row>
    <row r="319" spans="1:5" ht="15">
      <c r="A319" s="242" t="s">
        <v>163</v>
      </c>
      <c r="B319" s="216" t="s">
        <v>522</v>
      </c>
      <c r="D319" s="209">
        <v>200</v>
      </c>
      <c r="E319" s="214"/>
    </row>
    <row r="320" spans="1:5" ht="15">
      <c r="A320" s="242" t="s">
        <v>163</v>
      </c>
      <c r="B320" s="223" t="s">
        <v>523</v>
      </c>
      <c r="D320" s="209">
        <v>700</v>
      </c>
      <c r="E320" s="214"/>
    </row>
    <row r="321" spans="1:5" ht="15">
      <c r="A321" s="242" t="s">
        <v>163</v>
      </c>
      <c r="B321" s="216" t="s">
        <v>525</v>
      </c>
      <c r="D321" s="209">
        <v>23893</v>
      </c>
      <c r="E321" s="214"/>
    </row>
    <row r="322" spans="1:5" ht="15">
      <c r="A322" s="242" t="s">
        <v>163</v>
      </c>
      <c r="B322" s="216" t="s">
        <v>540</v>
      </c>
      <c r="D322" s="209">
        <v>52000</v>
      </c>
      <c r="E322" s="214"/>
    </row>
    <row r="323" spans="1:5" ht="30.75">
      <c r="A323" s="221" t="s">
        <v>163</v>
      </c>
      <c r="B323" s="216" t="s">
        <v>802</v>
      </c>
      <c r="D323" s="209">
        <v>3000</v>
      </c>
      <c r="E323" s="214"/>
    </row>
    <row r="324" spans="1:5" ht="15.75">
      <c r="A324" s="221" t="s">
        <v>163</v>
      </c>
      <c r="B324" s="216" t="s">
        <v>787</v>
      </c>
      <c r="D324" s="209">
        <v>5000</v>
      </c>
      <c r="E324" s="214"/>
    </row>
    <row r="325" spans="1:5" ht="15">
      <c r="A325" s="221"/>
      <c r="E325" s="214"/>
    </row>
    <row r="326" spans="1:5" ht="15.75">
      <c r="A326" s="221"/>
      <c r="B326" s="207" t="s">
        <v>541</v>
      </c>
      <c r="D326" s="213">
        <f>SUM(D328:D348)</f>
        <v>2197040</v>
      </c>
      <c r="E326" s="214"/>
    </row>
    <row r="327" spans="1:5" ht="15.75">
      <c r="A327" s="221"/>
      <c r="B327" s="207"/>
      <c r="D327" s="213"/>
      <c r="E327" s="214"/>
    </row>
    <row r="328" spans="1:5" ht="30">
      <c r="A328" s="221" t="s">
        <v>163</v>
      </c>
      <c r="B328" s="216" t="s">
        <v>542</v>
      </c>
      <c r="D328" s="209">
        <v>50074</v>
      </c>
      <c r="E328" s="214"/>
    </row>
    <row r="329" spans="1:5" ht="30">
      <c r="A329" s="221" t="s">
        <v>163</v>
      </c>
      <c r="B329" s="216" t="s">
        <v>543</v>
      </c>
      <c r="D329" s="209">
        <v>2362</v>
      </c>
      <c r="E329" s="214"/>
    </row>
    <row r="330" spans="1:5" ht="15">
      <c r="A330" s="221" t="s">
        <v>163</v>
      </c>
      <c r="B330" s="223" t="s">
        <v>544</v>
      </c>
      <c r="D330" s="209">
        <v>1456571</v>
      </c>
      <c r="E330" s="214"/>
    </row>
    <row r="331" spans="1:5" ht="15">
      <c r="A331" s="221" t="s">
        <v>163</v>
      </c>
      <c r="B331" s="223" t="s">
        <v>545</v>
      </c>
      <c r="D331" s="209">
        <v>115000</v>
      </c>
      <c r="E331" s="214"/>
    </row>
    <row r="332" spans="1:5" ht="15">
      <c r="A332" s="221" t="s">
        <v>163</v>
      </c>
      <c r="B332" s="223" t="s">
        <v>464</v>
      </c>
      <c r="D332" s="209">
        <v>280546</v>
      </c>
      <c r="E332" s="214"/>
    </row>
    <row r="333" spans="1:5" ht="15">
      <c r="A333" s="221" t="s">
        <v>163</v>
      </c>
      <c r="B333" s="223" t="s">
        <v>465</v>
      </c>
      <c r="D333" s="209">
        <v>39365</v>
      </c>
      <c r="E333" s="214"/>
    </row>
    <row r="334" spans="1:5" ht="30">
      <c r="A334" s="221" t="s">
        <v>163</v>
      </c>
      <c r="B334" s="223" t="s">
        <v>537</v>
      </c>
      <c r="D334" s="209">
        <v>4000</v>
      </c>
      <c r="E334" s="214"/>
    </row>
    <row r="335" spans="1:5" ht="30">
      <c r="A335" s="221" t="s">
        <v>163</v>
      </c>
      <c r="B335" s="216" t="s">
        <v>546</v>
      </c>
      <c r="D335" s="209">
        <v>30000</v>
      </c>
      <c r="E335" s="214"/>
    </row>
    <row r="336" spans="1:5" ht="15">
      <c r="A336" s="221" t="s">
        <v>163</v>
      </c>
      <c r="B336" s="216" t="s">
        <v>547</v>
      </c>
      <c r="D336" s="209">
        <v>6500</v>
      </c>
      <c r="E336" s="214"/>
    </row>
    <row r="337" spans="1:5" ht="15">
      <c r="A337" s="221" t="s">
        <v>163</v>
      </c>
      <c r="B337" s="223" t="s">
        <v>548</v>
      </c>
      <c r="D337" s="209">
        <v>55700</v>
      </c>
      <c r="E337" s="214"/>
    </row>
    <row r="338" spans="1:5" ht="45">
      <c r="A338" s="221" t="s">
        <v>163</v>
      </c>
      <c r="B338" s="223" t="s">
        <v>549</v>
      </c>
      <c r="D338" s="240">
        <v>30000</v>
      </c>
      <c r="E338" s="214"/>
    </row>
    <row r="339" spans="1:5" ht="15">
      <c r="A339" s="221" t="s">
        <v>163</v>
      </c>
      <c r="B339" s="223" t="s">
        <v>550</v>
      </c>
      <c r="D339" s="209">
        <v>7000</v>
      </c>
      <c r="E339" s="214"/>
    </row>
    <row r="340" spans="1:5" ht="15">
      <c r="A340" s="221" t="s">
        <v>163</v>
      </c>
      <c r="B340" s="223" t="s">
        <v>509</v>
      </c>
      <c r="D340" s="209">
        <v>2500</v>
      </c>
      <c r="E340" s="214"/>
    </row>
    <row r="341" spans="1:5" ht="45">
      <c r="A341" s="221" t="s">
        <v>163</v>
      </c>
      <c r="B341" s="223" t="s">
        <v>551</v>
      </c>
      <c r="D341" s="209">
        <v>6900</v>
      </c>
      <c r="E341" s="221"/>
    </row>
    <row r="342" spans="1:5" ht="30">
      <c r="A342" s="221" t="s">
        <v>163</v>
      </c>
      <c r="B342" s="223" t="s">
        <v>521</v>
      </c>
      <c r="D342" s="209">
        <v>6000</v>
      </c>
      <c r="E342" s="221"/>
    </row>
    <row r="343" spans="1:5" ht="15">
      <c r="A343" s="221" t="s">
        <v>163</v>
      </c>
      <c r="B343" s="223" t="s">
        <v>519</v>
      </c>
      <c r="D343" s="209">
        <v>2500</v>
      </c>
      <c r="E343" s="221"/>
    </row>
    <row r="344" spans="1:5" ht="15">
      <c r="A344" s="221" t="s">
        <v>163</v>
      </c>
      <c r="B344" s="223" t="s">
        <v>552</v>
      </c>
      <c r="D344" s="209">
        <v>4500</v>
      </c>
      <c r="E344" s="214"/>
    </row>
    <row r="345" spans="1:5" ht="15">
      <c r="A345" s="221" t="s">
        <v>163</v>
      </c>
      <c r="B345" s="216" t="s">
        <v>523</v>
      </c>
      <c r="D345" s="209">
        <v>1400</v>
      </c>
      <c r="E345" s="214"/>
    </row>
    <row r="346" spans="1:5" ht="15">
      <c r="A346" s="221" t="s">
        <v>163</v>
      </c>
      <c r="B346" s="223" t="s">
        <v>553</v>
      </c>
      <c r="D346" s="209">
        <v>90122</v>
      </c>
      <c r="E346" s="214"/>
    </row>
    <row r="347" spans="1:5" ht="15">
      <c r="A347" s="221" t="s">
        <v>163</v>
      </c>
      <c r="B347" s="223" t="s">
        <v>554</v>
      </c>
      <c r="D347" s="209">
        <v>3000</v>
      </c>
      <c r="E347" s="214"/>
    </row>
    <row r="348" spans="1:5" ht="15">
      <c r="A348" s="221" t="s">
        <v>163</v>
      </c>
      <c r="B348" s="223" t="s">
        <v>527</v>
      </c>
      <c r="D348" s="209">
        <v>3000</v>
      </c>
      <c r="E348" s="214"/>
    </row>
    <row r="349" spans="1:5" ht="15">
      <c r="A349" s="221"/>
      <c r="E349" s="214"/>
    </row>
    <row r="350" spans="1:5" ht="15.75">
      <c r="A350" s="221"/>
      <c r="B350" s="207" t="s">
        <v>555</v>
      </c>
      <c r="D350" s="213">
        <f>SUM(D352:D357)</f>
        <v>287000</v>
      </c>
      <c r="E350" s="214"/>
    </row>
    <row r="351" spans="1:5" ht="15.75">
      <c r="A351" s="221"/>
      <c r="B351" s="207"/>
      <c r="D351" s="213"/>
      <c r="E351" s="214"/>
    </row>
    <row r="352" spans="1:5" ht="30">
      <c r="A352" s="221" t="s">
        <v>163</v>
      </c>
      <c r="B352" s="216" t="s">
        <v>556</v>
      </c>
      <c r="D352" s="209">
        <v>110000</v>
      </c>
      <c r="E352" s="214"/>
    </row>
    <row r="353" spans="1:5" ht="15">
      <c r="A353" s="221" t="s">
        <v>163</v>
      </c>
      <c r="B353" s="216" t="s">
        <v>557</v>
      </c>
      <c r="D353" s="209">
        <v>26000</v>
      </c>
      <c r="E353" s="214"/>
    </row>
    <row r="354" spans="1:5" ht="30">
      <c r="A354" s="221" t="s">
        <v>163</v>
      </c>
      <c r="B354" s="216" t="s">
        <v>558</v>
      </c>
      <c r="D354" s="209">
        <v>135000</v>
      </c>
      <c r="E354" s="214"/>
    </row>
    <row r="355" spans="1:5" ht="15">
      <c r="A355" s="221" t="s">
        <v>163</v>
      </c>
      <c r="B355" s="223" t="s">
        <v>559</v>
      </c>
      <c r="D355" s="209">
        <v>8000</v>
      </c>
      <c r="E355" s="214"/>
    </row>
    <row r="356" spans="1:5" ht="15">
      <c r="A356" s="221" t="s">
        <v>163</v>
      </c>
      <c r="B356" s="223" t="s">
        <v>560</v>
      </c>
      <c r="D356" s="209">
        <v>7500</v>
      </c>
      <c r="E356" s="214"/>
    </row>
    <row r="357" spans="1:5" ht="15">
      <c r="A357" s="221" t="s">
        <v>163</v>
      </c>
      <c r="B357" s="223" t="s">
        <v>561</v>
      </c>
      <c r="D357" s="209">
        <v>500</v>
      </c>
      <c r="E357" s="214"/>
    </row>
    <row r="358" spans="1:5" ht="15">
      <c r="A358" s="221"/>
      <c r="E358" s="214"/>
    </row>
    <row r="359" spans="1:5" ht="15.75">
      <c r="A359" s="221"/>
      <c r="B359" s="207" t="s">
        <v>562</v>
      </c>
      <c r="D359" s="213">
        <f>SUM(D361:D379)</f>
        <v>868083</v>
      </c>
      <c r="E359" s="214"/>
    </row>
    <row r="360" spans="1:5" ht="15.75">
      <c r="A360" s="221"/>
      <c r="B360" s="207"/>
      <c r="D360" s="213"/>
      <c r="E360" s="214"/>
    </row>
    <row r="361" spans="1:5" ht="15">
      <c r="A361" s="221" t="s">
        <v>163</v>
      </c>
      <c r="B361" s="223" t="s">
        <v>563</v>
      </c>
      <c r="D361" s="209">
        <v>1388</v>
      </c>
      <c r="E361" s="214"/>
    </row>
    <row r="362" spans="1:5" ht="15">
      <c r="A362" s="221" t="s">
        <v>163</v>
      </c>
      <c r="B362" s="223" t="s">
        <v>564</v>
      </c>
      <c r="D362" s="209">
        <v>508735</v>
      </c>
      <c r="E362" s="214"/>
    </row>
    <row r="363" spans="1:5" ht="15">
      <c r="A363" s="221" t="s">
        <v>163</v>
      </c>
      <c r="B363" s="223" t="s">
        <v>565</v>
      </c>
      <c r="D363" s="209">
        <v>40137</v>
      </c>
      <c r="E363" s="214"/>
    </row>
    <row r="364" spans="1:5" ht="15">
      <c r="A364" s="221" t="s">
        <v>163</v>
      </c>
      <c r="B364" s="223" t="s">
        <v>566</v>
      </c>
      <c r="D364" s="209">
        <v>95621</v>
      </c>
      <c r="E364" s="214"/>
    </row>
    <row r="365" spans="1:5" ht="15">
      <c r="A365" s="221" t="s">
        <v>163</v>
      </c>
      <c r="B365" s="223" t="s">
        <v>567</v>
      </c>
      <c r="D365" s="209">
        <v>13418</v>
      </c>
      <c r="E365" s="214"/>
    </row>
    <row r="366" spans="1:5" ht="30">
      <c r="A366" s="221" t="s">
        <v>163</v>
      </c>
      <c r="B366" s="223" t="s">
        <v>392</v>
      </c>
      <c r="D366" s="209">
        <v>1800</v>
      </c>
      <c r="E366" s="214"/>
    </row>
    <row r="367" spans="1:5" ht="30">
      <c r="A367" s="221" t="s">
        <v>163</v>
      </c>
      <c r="B367" s="216" t="s">
        <v>568</v>
      </c>
      <c r="D367" s="209">
        <v>8200</v>
      </c>
      <c r="E367" s="214"/>
    </row>
    <row r="368" spans="1:5" ht="15">
      <c r="A368" s="221" t="s">
        <v>163</v>
      </c>
      <c r="B368" s="216" t="s">
        <v>569</v>
      </c>
      <c r="D368" s="209">
        <v>4000</v>
      </c>
      <c r="E368" s="214"/>
    </row>
    <row r="369" spans="1:5" ht="15">
      <c r="A369" s="221" t="s">
        <v>163</v>
      </c>
      <c r="B369" s="216" t="s">
        <v>570</v>
      </c>
      <c r="D369" s="209">
        <v>34400</v>
      </c>
      <c r="E369" s="214"/>
    </row>
    <row r="370" spans="1:5" ht="30">
      <c r="A370" s="221" t="s">
        <v>163</v>
      </c>
      <c r="B370" s="216" t="s">
        <v>571</v>
      </c>
      <c r="D370" s="209">
        <v>6000</v>
      </c>
      <c r="E370" s="214"/>
    </row>
    <row r="371" spans="1:5" ht="15">
      <c r="A371" s="221" t="s">
        <v>163</v>
      </c>
      <c r="B371" s="216" t="s">
        <v>509</v>
      </c>
      <c r="D371" s="209">
        <v>2000</v>
      </c>
      <c r="E371" s="214"/>
    </row>
    <row r="372" spans="1:5" ht="15">
      <c r="A372" s="221" t="s">
        <v>163</v>
      </c>
      <c r="B372" s="216" t="s">
        <v>572</v>
      </c>
      <c r="D372" s="209">
        <v>30000</v>
      </c>
      <c r="E372" s="214"/>
    </row>
    <row r="373" spans="1:5" ht="15">
      <c r="A373" s="221" t="s">
        <v>163</v>
      </c>
      <c r="B373" s="223" t="s">
        <v>573</v>
      </c>
      <c r="D373" s="209">
        <v>77000</v>
      </c>
      <c r="E373" s="214"/>
    </row>
    <row r="374" spans="1:5" ht="15">
      <c r="A374" s="221" t="s">
        <v>163</v>
      </c>
      <c r="B374" s="223" t="s">
        <v>519</v>
      </c>
      <c r="D374" s="209">
        <v>1800</v>
      </c>
      <c r="E374" s="214"/>
    </row>
    <row r="375" spans="1:5" ht="15">
      <c r="A375" s="221" t="s">
        <v>163</v>
      </c>
      <c r="B375" s="223" t="s">
        <v>574</v>
      </c>
      <c r="D375" s="209">
        <v>2000</v>
      </c>
      <c r="E375" s="214"/>
    </row>
    <row r="376" spans="1:5" ht="15">
      <c r="A376" s="221" t="s">
        <v>163</v>
      </c>
      <c r="B376" s="223" t="s">
        <v>575</v>
      </c>
      <c r="D376" s="209">
        <v>6000</v>
      </c>
      <c r="E376" s="214"/>
    </row>
    <row r="377" spans="1:5" ht="15">
      <c r="A377" s="221" t="s">
        <v>163</v>
      </c>
      <c r="B377" s="223" t="s">
        <v>525</v>
      </c>
      <c r="D377" s="209">
        <v>31784</v>
      </c>
      <c r="E377" s="214"/>
    </row>
    <row r="378" spans="1:5" ht="30">
      <c r="A378" s="221" t="s">
        <v>163</v>
      </c>
      <c r="B378" s="223" t="s">
        <v>521</v>
      </c>
      <c r="D378" s="209">
        <v>2000</v>
      </c>
      <c r="E378" s="214"/>
    </row>
    <row r="379" spans="1:5" ht="30">
      <c r="A379" s="221" t="s">
        <v>163</v>
      </c>
      <c r="B379" s="223" t="s">
        <v>576</v>
      </c>
      <c r="D379" s="209">
        <v>1800</v>
      </c>
      <c r="E379" s="214"/>
    </row>
    <row r="380" spans="1:5" ht="15">
      <c r="A380" s="221"/>
      <c r="B380" s="223"/>
      <c r="E380" s="214"/>
    </row>
    <row r="381" spans="1:5" ht="15.75">
      <c r="A381" s="221"/>
      <c r="B381" s="207" t="s">
        <v>577</v>
      </c>
      <c r="D381" s="213">
        <f>SUM(D383:D386)</f>
        <v>48698</v>
      </c>
      <c r="E381" s="214"/>
    </row>
    <row r="382" spans="1:5" ht="7.5" customHeight="1">
      <c r="A382" s="221"/>
      <c r="B382" s="207"/>
      <c r="D382" s="213"/>
      <c r="E382" s="214"/>
    </row>
    <row r="383" spans="1:5" ht="60">
      <c r="A383" s="221"/>
      <c r="B383" s="223" t="s">
        <v>578</v>
      </c>
      <c r="E383" s="214"/>
    </row>
    <row r="384" spans="1:5" ht="15">
      <c r="A384" s="221" t="s">
        <v>163</v>
      </c>
      <c r="B384" s="223" t="s">
        <v>579</v>
      </c>
      <c r="D384" s="209">
        <v>3000</v>
      </c>
      <c r="E384" s="214"/>
    </row>
    <row r="385" spans="1:5" ht="15">
      <c r="A385" s="221" t="s">
        <v>163</v>
      </c>
      <c r="B385" s="216" t="s">
        <v>580</v>
      </c>
      <c r="D385" s="209">
        <v>39000</v>
      </c>
      <c r="E385" s="214"/>
    </row>
    <row r="386" spans="1:5" ht="15">
      <c r="A386" s="221" t="s">
        <v>163</v>
      </c>
      <c r="B386" s="223" t="s">
        <v>574</v>
      </c>
      <c r="D386" s="209">
        <v>6698</v>
      </c>
      <c r="E386" s="214"/>
    </row>
    <row r="387" spans="1:5" ht="15">
      <c r="A387" s="221"/>
      <c r="B387" s="223"/>
      <c r="E387" s="214"/>
    </row>
    <row r="388" spans="1:5" ht="15.75">
      <c r="A388" s="221"/>
      <c r="B388" s="207" t="s">
        <v>348</v>
      </c>
      <c r="D388" s="213">
        <f>SUM(D390:D391)</f>
        <v>63751</v>
      </c>
      <c r="E388" s="214"/>
    </row>
    <row r="389" spans="1:5" ht="7.5" customHeight="1">
      <c r="A389" s="221"/>
      <c r="B389" s="207"/>
      <c r="D389" s="213"/>
      <c r="E389" s="214"/>
    </row>
    <row r="390" spans="1:5" ht="30">
      <c r="A390" s="221" t="s">
        <v>163</v>
      </c>
      <c r="B390" s="216" t="s">
        <v>581</v>
      </c>
      <c r="D390" s="209">
        <v>60916</v>
      </c>
      <c r="E390" s="214"/>
    </row>
    <row r="391" spans="1:5" ht="30">
      <c r="A391" s="221" t="s">
        <v>163</v>
      </c>
      <c r="B391" s="216" t="s">
        <v>582</v>
      </c>
      <c r="D391" s="209">
        <v>2835</v>
      </c>
      <c r="E391" s="214"/>
    </row>
    <row r="392" spans="1:5" ht="15">
      <c r="A392" s="221"/>
      <c r="E392" s="214"/>
    </row>
    <row r="393" spans="1:5" ht="18">
      <c r="A393" s="221"/>
      <c r="B393" s="208" t="s">
        <v>583</v>
      </c>
      <c r="D393" s="213">
        <f>D395+D407+D413</f>
        <v>210432</v>
      </c>
      <c r="E393" s="214"/>
    </row>
    <row r="394" spans="1:5" ht="18">
      <c r="A394" s="221"/>
      <c r="B394" s="208"/>
      <c r="D394" s="213"/>
      <c r="E394" s="214"/>
    </row>
    <row r="395" spans="1:5" ht="15.75">
      <c r="A395" s="221"/>
      <c r="B395" s="207" t="s">
        <v>584</v>
      </c>
      <c r="D395" s="213">
        <f>SUM(D397:D405)</f>
        <v>22136</v>
      </c>
      <c r="E395" s="214"/>
    </row>
    <row r="396" spans="1:5" ht="15.75">
      <c r="A396" s="221"/>
      <c r="B396" s="207"/>
      <c r="D396" s="213"/>
      <c r="E396" s="214"/>
    </row>
    <row r="397" spans="1:5" ht="63" customHeight="1">
      <c r="A397" s="221"/>
      <c r="B397" s="216" t="s">
        <v>585</v>
      </c>
      <c r="D397" s="209">
        <v>15000</v>
      </c>
      <c r="E397" s="214"/>
    </row>
    <row r="398" spans="1:5" ht="15">
      <c r="A398" s="221" t="s">
        <v>163</v>
      </c>
      <c r="B398" s="216" t="s">
        <v>586</v>
      </c>
      <c r="E398" s="214"/>
    </row>
    <row r="399" spans="1:5" ht="15">
      <c r="A399" s="221" t="s">
        <v>163</v>
      </c>
      <c r="B399" s="216" t="s">
        <v>587</v>
      </c>
      <c r="E399" s="214"/>
    </row>
    <row r="400" spans="1:5" ht="15">
      <c r="A400" s="221" t="s">
        <v>163</v>
      </c>
      <c r="B400" s="216" t="s">
        <v>588</v>
      </c>
      <c r="E400" s="214"/>
    </row>
    <row r="401" spans="1:5" ht="15">
      <c r="A401" s="221" t="s">
        <v>163</v>
      </c>
      <c r="B401" s="216" t="s">
        <v>589</v>
      </c>
      <c r="E401" s="214"/>
    </row>
    <row r="402" spans="1:5" ht="30">
      <c r="A402" s="221" t="s">
        <v>163</v>
      </c>
      <c r="B402" s="216" t="s">
        <v>590</v>
      </c>
      <c r="E402" s="214"/>
    </row>
    <row r="403" spans="1:5" ht="17.25" customHeight="1">
      <c r="A403" s="221" t="s">
        <v>163</v>
      </c>
      <c r="B403" s="216" t="s">
        <v>591</v>
      </c>
      <c r="E403" s="214"/>
    </row>
    <row r="404" spans="1:5" ht="15">
      <c r="A404" s="221" t="s">
        <v>163</v>
      </c>
      <c r="B404" s="216" t="s">
        <v>592</v>
      </c>
      <c r="E404" s="214"/>
    </row>
    <row r="405" spans="1:5" ht="15.75">
      <c r="A405" s="221" t="s">
        <v>163</v>
      </c>
      <c r="B405" s="216" t="s">
        <v>738</v>
      </c>
      <c r="D405" s="209">
        <v>7136</v>
      </c>
      <c r="E405" s="214"/>
    </row>
    <row r="406" spans="1:5" ht="15">
      <c r="A406" s="221"/>
      <c r="E406" s="214"/>
    </row>
    <row r="407" spans="1:5" ht="15.75">
      <c r="A407" s="221"/>
      <c r="B407" s="207" t="s">
        <v>297</v>
      </c>
      <c r="D407" s="213">
        <f>SUM(D409:D411)</f>
        <v>16000</v>
      </c>
      <c r="E407" s="214"/>
    </row>
    <row r="408" spans="1:5" ht="15.75">
      <c r="A408" s="221"/>
      <c r="B408" s="207"/>
      <c r="D408" s="213"/>
      <c r="E408" s="214"/>
    </row>
    <row r="409" spans="1:5" ht="15">
      <c r="A409" s="221" t="s">
        <v>163</v>
      </c>
      <c r="B409" s="216" t="s">
        <v>593</v>
      </c>
      <c r="D409" s="209">
        <v>1000</v>
      </c>
      <c r="E409" s="214"/>
    </row>
    <row r="410" spans="1:5" ht="30" customHeight="1">
      <c r="A410" s="221" t="s">
        <v>163</v>
      </c>
      <c r="B410" s="223" t="s">
        <v>594</v>
      </c>
      <c r="D410" s="209">
        <v>13500</v>
      </c>
      <c r="E410" s="214"/>
    </row>
    <row r="411" spans="1:5" ht="15">
      <c r="A411" s="221" t="s">
        <v>163</v>
      </c>
      <c r="B411" s="223" t="s">
        <v>595</v>
      </c>
      <c r="D411" s="209">
        <v>1500</v>
      </c>
      <c r="E411" s="214"/>
    </row>
    <row r="412" spans="1:5" ht="15">
      <c r="A412" s="221"/>
      <c r="E412" s="214"/>
    </row>
    <row r="413" spans="1:5" ht="15.75">
      <c r="A413" s="221"/>
      <c r="B413" s="207" t="s">
        <v>298</v>
      </c>
      <c r="D413" s="213">
        <f>SUM(D415:D429)</f>
        <v>172296</v>
      </c>
      <c r="E413" s="214"/>
    </row>
    <row r="414" spans="1:5" ht="15.75">
      <c r="A414" s="221"/>
      <c r="B414" s="207"/>
      <c r="D414" s="213"/>
      <c r="E414" s="214"/>
    </row>
    <row r="415" spans="1:5" ht="30">
      <c r="A415" s="221" t="s">
        <v>163</v>
      </c>
      <c r="B415" s="216" t="s">
        <v>596</v>
      </c>
      <c r="D415" s="209">
        <v>1841</v>
      </c>
      <c r="E415" s="214"/>
    </row>
    <row r="416" spans="1:5" ht="30">
      <c r="A416" s="221" t="s">
        <v>163</v>
      </c>
      <c r="B416" s="223" t="s">
        <v>597</v>
      </c>
      <c r="D416" s="209">
        <v>10800</v>
      </c>
      <c r="E416" s="214"/>
    </row>
    <row r="417" spans="1:5" ht="30">
      <c r="A417" s="221" t="s">
        <v>163</v>
      </c>
      <c r="B417" s="223" t="s">
        <v>598</v>
      </c>
      <c r="D417" s="209">
        <v>25000</v>
      </c>
      <c r="E417" s="214"/>
    </row>
    <row r="418" spans="1:5" ht="30">
      <c r="A418" s="221" t="s">
        <v>163</v>
      </c>
      <c r="B418" s="223" t="s">
        <v>599</v>
      </c>
      <c r="D418" s="209">
        <v>55000</v>
      </c>
      <c r="E418" s="214"/>
    </row>
    <row r="419" spans="1:5" ht="15">
      <c r="A419" s="221" t="s">
        <v>163</v>
      </c>
      <c r="B419" s="223" t="s">
        <v>380</v>
      </c>
      <c r="D419" s="209">
        <v>3173</v>
      </c>
      <c r="E419" s="214"/>
    </row>
    <row r="420" spans="1:5" ht="15">
      <c r="A420" s="221" t="s">
        <v>163</v>
      </c>
      <c r="B420" s="223" t="s">
        <v>600</v>
      </c>
      <c r="D420" s="209">
        <v>13656</v>
      </c>
      <c r="E420" s="214"/>
    </row>
    <row r="421" spans="1:5" ht="15">
      <c r="A421" s="221" t="s">
        <v>163</v>
      </c>
      <c r="B421" s="223" t="s">
        <v>601</v>
      </c>
      <c r="D421" s="209">
        <v>1348</v>
      </c>
      <c r="E421" s="214"/>
    </row>
    <row r="422" spans="1:5" ht="15">
      <c r="A422" s="221" t="s">
        <v>163</v>
      </c>
      <c r="B422" s="223" t="s">
        <v>602</v>
      </c>
      <c r="D422" s="209">
        <v>23300</v>
      </c>
      <c r="E422" s="214"/>
    </row>
    <row r="423" spans="1:5" ht="45">
      <c r="A423" s="221" t="s">
        <v>163</v>
      </c>
      <c r="B423" s="223" t="s">
        <v>603</v>
      </c>
      <c r="D423" s="209">
        <v>13836</v>
      </c>
      <c r="E423" s="214"/>
    </row>
    <row r="424" spans="1:5" ht="15">
      <c r="A424" s="221" t="s">
        <v>163</v>
      </c>
      <c r="B424" s="223" t="s">
        <v>604</v>
      </c>
      <c r="D424" s="209">
        <v>2000</v>
      </c>
      <c r="E424" s="214"/>
    </row>
    <row r="425" spans="1:5" ht="15">
      <c r="A425" s="221" t="s">
        <v>163</v>
      </c>
      <c r="B425" s="223" t="s">
        <v>605</v>
      </c>
      <c r="D425" s="209">
        <v>300</v>
      </c>
      <c r="E425" s="214"/>
    </row>
    <row r="426" spans="1:5" ht="30">
      <c r="A426" s="221" t="s">
        <v>163</v>
      </c>
      <c r="B426" s="223" t="s">
        <v>606</v>
      </c>
      <c r="D426" s="209">
        <v>16100</v>
      </c>
      <c r="E426" s="214"/>
    </row>
    <row r="427" spans="1:5" ht="15">
      <c r="A427" s="221" t="s">
        <v>163</v>
      </c>
      <c r="B427" s="223" t="s">
        <v>607</v>
      </c>
      <c r="D427" s="209">
        <v>2000</v>
      </c>
      <c r="E427" s="214"/>
    </row>
    <row r="428" spans="1:5" ht="15">
      <c r="A428" s="221" t="s">
        <v>163</v>
      </c>
      <c r="B428" s="216" t="s">
        <v>574</v>
      </c>
      <c r="D428" s="209">
        <v>905</v>
      </c>
      <c r="E428" s="214"/>
    </row>
    <row r="429" spans="1:5" ht="15">
      <c r="A429" s="221" t="s">
        <v>163</v>
      </c>
      <c r="B429" s="223" t="s">
        <v>608</v>
      </c>
      <c r="D429" s="209">
        <v>3037</v>
      </c>
      <c r="E429" s="214"/>
    </row>
    <row r="430" spans="1:5" ht="15">
      <c r="A430" s="221"/>
      <c r="B430" s="223"/>
      <c r="E430" s="214"/>
    </row>
    <row r="431" spans="1:5" ht="18">
      <c r="A431" s="221"/>
      <c r="B431" s="208" t="s">
        <v>609</v>
      </c>
      <c r="D431" s="213">
        <f>D437+D500</f>
        <v>5733941</v>
      </c>
      <c r="E431" s="214"/>
    </row>
    <row r="432" spans="1:5" ht="18">
      <c r="A432" s="221"/>
      <c r="B432" s="208"/>
      <c r="D432" s="213"/>
      <c r="E432" s="214"/>
    </row>
    <row r="433" spans="1:5" ht="15.75">
      <c r="A433" s="221"/>
      <c r="B433" s="216" t="s">
        <v>5</v>
      </c>
      <c r="D433" s="213"/>
      <c r="E433" s="214"/>
    </row>
    <row r="434" spans="1:5" ht="15.75">
      <c r="A434" s="221"/>
      <c r="B434" s="243" t="s">
        <v>611</v>
      </c>
      <c r="C434" s="218">
        <f>D437</f>
        <v>1227143</v>
      </c>
      <c r="D434" s="213"/>
      <c r="E434" s="227"/>
    </row>
    <row r="435" spans="1:5" ht="15.75">
      <c r="A435" s="221"/>
      <c r="B435" s="243" t="s">
        <v>612</v>
      </c>
      <c r="C435" s="218">
        <f>D500</f>
        <v>4506798</v>
      </c>
      <c r="D435" s="213"/>
      <c r="E435" s="214"/>
    </row>
    <row r="436" spans="1:5" ht="15.75">
      <c r="A436" s="221"/>
      <c r="B436" s="243"/>
      <c r="C436" s="213"/>
      <c r="D436" s="213"/>
      <c r="E436" s="214"/>
    </row>
    <row r="437" spans="1:5" ht="15.75">
      <c r="A437" s="221"/>
      <c r="B437" s="207" t="s">
        <v>613</v>
      </c>
      <c r="D437" s="213">
        <f>SUM(D439,D445,D449,D453,D458,D462,D483,D493)</f>
        <v>1227143</v>
      </c>
      <c r="E437" s="227"/>
    </row>
    <row r="438" spans="1:5" ht="15.75">
      <c r="A438" s="221"/>
      <c r="B438" s="207"/>
      <c r="D438" s="213"/>
      <c r="E438" s="227"/>
    </row>
    <row r="439" spans="1:5" ht="15.75">
      <c r="A439" s="221"/>
      <c r="B439" s="207" t="s">
        <v>614</v>
      </c>
      <c r="D439" s="213">
        <f>SUM(D440:D443)</f>
        <v>12000</v>
      </c>
      <c r="E439" s="227"/>
    </row>
    <row r="440" spans="1:5" ht="15.75">
      <c r="A440" s="221"/>
      <c r="B440" s="207"/>
      <c r="D440" s="213"/>
      <c r="E440" s="227"/>
    </row>
    <row r="441" spans="1:5" ht="45">
      <c r="A441" s="221" t="s">
        <v>163</v>
      </c>
      <c r="B441" s="216" t="s">
        <v>615</v>
      </c>
      <c r="D441" s="209">
        <v>6000</v>
      </c>
      <c r="E441" s="227"/>
    </row>
    <row r="442" spans="1:5" ht="30">
      <c r="A442" s="221" t="s">
        <v>163</v>
      </c>
      <c r="B442" s="216" t="s">
        <v>616</v>
      </c>
      <c r="D442" s="209">
        <v>4800</v>
      </c>
      <c r="E442" s="227"/>
    </row>
    <row r="443" spans="1:5" ht="30">
      <c r="A443" s="221" t="s">
        <v>163</v>
      </c>
      <c r="B443" s="216" t="s">
        <v>521</v>
      </c>
      <c r="D443" s="209">
        <v>1200</v>
      </c>
      <c r="E443" s="227"/>
    </row>
    <row r="444" spans="1:5" ht="15.75">
      <c r="A444" s="221"/>
      <c r="B444" s="207"/>
      <c r="D444" s="213"/>
      <c r="E444" s="227"/>
    </row>
    <row r="445" spans="1:5" ht="15.75">
      <c r="A445" s="221"/>
      <c r="B445" s="207" t="s">
        <v>301</v>
      </c>
      <c r="D445" s="213">
        <f>SUM(D447)</f>
        <v>30000</v>
      </c>
      <c r="E445" s="227"/>
    </row>
    <row r="446" spans="1:5" ht="15.75">
      <c r="A446" s="221"/>
      <c r="B446" s="207"/>
      <c r="D446" s="213"/>
      <c r="E446" s="227"/>
    </row>
    <row r="447" spans="1:5" ht="30">
      <c r="A447" s="221" t="s">
        <v>163</v>
      </c>
      <c r="B447" s="216" t="s">
        <v>617</v>
      </c>
      <c r="C447" s="212"/>
      <c r="D447" s="209">
        <v>30000</v>
      </c>
      <c r="E447" s="227"/>
    </row>
    <row r="448" spans="1:5" ht="15">
      <c r="A448" s="221"/>
      <c r="C448" s="212"/>
      <c r="E448" s="227"/>
    </row>
    <row r="449" spans="1:5" ht="15.75">
      <c r="A449" s="221"/>
      <c r="B449" s="207" t="s">
        <v>302</v>
      </c>
      <c r="D449" s="213">
        <f>SUM(D451)</f>
        <v>30000</v>
      </c>
      <c r="E449" s="227"/>
    </row>
    <row r="450" spans="1:5" ht="15.75">
      <c r="A450" s="221"/>
      <c r="B450" s="207"/>
      <c r="D450" s="213"/>
      <c r="E450" s="227"/>
    </row>
    <row r="451" spans="1:5" ht="15">
      <c r="A451" s="221" t="s">
        <v>163</v>
      </c>
      <c r="B451" s="216" t="s">
        <v>618</v>
      </c>
      <c r="C451" s="212"/>
      <c r="D451" s="209">
        <v>30000</v>
      </c>
      <c r="E451" s="214"/>
    </row>
    <row r="452" spans="1:5" ht="15.75">
      <c r="A452" s="221"/>
      <c r="B452" s="207"/>
      <c r="D452" s="213"/>
      <c r="E452" s="214"/>
    </row>
    <row r="453" spans="1:5" ht="31.5">
      <c r="A453" s="221"/>
      <c r="B453" s="207" t="s">
        <v>619</v>
      </c>
      <c r="D453" s="213">
        <f>SUM(D455:D456)</f>
        <v>178640</v>
      </c>
      <c r="E453" s="214"/>
    </row>
    <row r="454" spans="1:5" ht="15.75">
      <c r="A454" s="221"/>
      <c r="B454" s="207"/>
      <c r="D454" s="213"/>
      <c r="E454" s="214"/>
    </row>
    <row r="455" spans="1:5" ht="15">
      <c r="A455" s="221" t="s">
        <v>163</v>
      </c>
      <c r="B455" s="216" t="s">
        <v>620</v>
      </c>
      <c r="D455" s="209">
        <v>128640</v>
      </c>
      <c r="E455" s="214"/>
    </row>
    <row r="456" spans="1:5" ht="15">
      <c r="A456" s="221" t="s">
        <v>163</v>
      </c>
      <c r="B456" s="216" t="s">
        <v>621</v>
      </c>
      <c r="D456" s="209">
        <v>50000</v>
      </c>
      <c r="E456" s="214"/>
    </row>
    <row r="457" spans="1:5" ht="15">
      <c r="A457" s="221"/>
      <c r="E457" s="214"/>
    </row>
    <row r="458" spans="1:5" ht="15.75">
      <c r="A458" s="221"/>
      <c r="B458" s="207" t="s">
        <v>622</v>
      </c>
      <c r="D458" s="213">
        <f>D460</f>
        <v>220000</v>
      </c>
      <c r="E458" s="214"/>
    </row>
    <row r="459" spans="1:5" ht="15.75">
      <c r="A459" s="221"/>
      <c r="B459" s="207"/>
      <c r="D459" s="213"/>
      <c r="E459" s="214"/>
    </row>
    <row r="460" spans="1:5" ht="15">
      <c r="A460" s="221" t="s">
        <v>163</v>
      </c>
      <c r="B460" s="216" t="s">
        <v>623</v>
      </c>
      <c r="D460" s="209">
        <v>220000</v>
      </c>
      <c r="E460" s="214"/>
    </row>
    <row r="461" spans="1:5" ht="15.75">
      <c r="A461" s="221"/>
      <c r="B461" s="207"/>
      <c r="D461" s="213"/>
      <c r="E461" s="214"/>
    </row>
    <row r="462" spans="1:5" ht="15.75">
      <c r="A462" s="221"/>
      <c r="B462" s="207" t="s">
        <v>624</v>
      </c>
      <c r="D462" s="213">
        <f>SUM(D467:D481)</f>
        <v>435148</v>
      </c>
      <c r="E462" s="214"/>
    </row>
    <row r="463" spans="1:5" ht="15.75">
      <c r="A463" s="221"/>
      <c r="B463" s="207"/>
      <c r="D463" s="213"/>
      <c r="E463" s="214"/>
    </row>
    <row r="464" spans="1:5" ht="15.75">
      <c r="A464" s="221"/>
      <c r="B464" s="255" t="s">
        <v>478</v>
      </c>
      <c r="C464" s="213">
        <v>313034</v>
      </c>
      <c r="D464" s="213"/>
      <c r="E464" s="214"/>
    </row>
    <row r="465" spans="1:5" ht="15.75">
      <c r="A465" s="221"/>
      <c r="B465" s="255" t="s">
        <v>626</v>
      </c>
      <c r="C465" s="213">
        <v>122114</v>
      </c>
      <c r="D465" s="213"/>
      <c r="E465" s="214"/>
    </row>
    <row r="466" spans="1:5" ht="15.75">
      <c r="A466" s="221"/>
      <c r="B466" s="207"/>
      <c r="D466" s="213"/>
      <c r="E466" s="214"/>
    </row>
    <row r="467" spans="1:5" ht="30">
      <c r="A467" s="221" t="s">
        <v>163</v>
      </c>
      <c r="B467" s="216" t="s">
        <v>596</v>
      </c>
      <c r="D467" s="209">
        <v>8835</v>
      </c>
      <c r="E467" s="214"/>
    </row>
    <row r="468" spans="1:5" ht="15">
      <c r="A468" s="221" t="s">
        <v>163</v>
      </c>
      <c r="B468" s="216" t="s">
        <v>447</v>
      </c>
      <c r="D468" s="209">
        <v>284457</v>
      </c>
      <c r="E468" s="214"/>
    </row>
    <row r="469" spans="1:5" ht="15">
      <c r="A469" s="221" t="s">
        <v>163</v>
      </c>
      <c r="B469" s="216" t="s">
        <v>380</v>
      </c>
      <c r="D469" s="209">
        <v>23354</v>
      </c>
      <c r="E469" s="214"/>
    </row>
    <row r="470" spans="1:5" ht="15">
      <c r="A470" s="221" t="s">
        <v>163</v>
      </c>
      <c r="B470" s="216" t="s">
        <v>381</v>
      </c>
      <c r="D470" s="209">
        <v>51118</v>
      </c>
      <c r="E470" s="214"/>
    </row>
    <row r="471" spans="1:5" ht="15">
      <c r="A471" s="221" t="s">
        <v>163</v>
      </c>
      <c r="B471" s="216" t="s">
        <v>382</v>
      </c>
      <c r="D471" s="209">
        <v>7533</v>
      </c>
      <c r="E471" s="214"/>
    </row>
    <row r="472" spans="1:5" ht="15">
      <c r="A472" s="221" t="s">
        <v>163</v>
      </c>
      <c r="B472" s="216" t="s">
        <v>627</v>
      </c>
      <c r="D472" s="209">
        <v>12692</v>
      </c>
      <c r="E472" s="214"/>
    </row>
    <row r="473" spans="1:5" ht="15">
      <c r="A473" s="221" t="s">
        <v>163</v>
      </c>
      <c r="B473" s="216" t="s">
        <v>628</v>
      </c>
      <c r="D473" s="209">
        <v>7000</v>
      </c>
      <c r="E473" s="214"/>
    </row>
    <row r="474" spans="1:5" ht="15">
      <c r="A474" s="221" t="s">
        <v>163</v>
      </c>
      <c r="B474" s="216" t="s">
        <v>629</v>
      </c>
      <c r="D474" s="209">
        <v>400</v>
      </c>
      <c r="E474" s="214"/>
    </row>
    <row r="475" spans="1:5" ht="30">
      <c r="A475" s="221" t="s">
        <v>163</v>
      </c>
      <c r="B475" s="216" t="s">
        <v>639</v>
      </c>
      <c r="D475" s="209">
        <v>22000</v>
      </c>
      <c r="E475" s="214"/>
    </row>
    <row r="476" spans="1:5" ht="15">
      <c r="A476" s="221" t="s">
        <v>163</v>
      </c>
      <c r="B476" s="216" t="s">
        <v>519</v>
      </c>
      <c r="D476" s="209">
        <v>864</v>
      </c>
      <c r="E476" s="214"/>
    </row>
    <row r="477" spans="1:5" ht="15">
      <c r="A477" s="221" t="s">
        <v>163</v>
      </c>
      <c r="B477" s="216" t="s">
        <v>640</v>
      </c>
      <c r="D477" s="209">
        <v>4800</v>
      </c>
      <c r="E477" s="214"/>
    </row>
    <row r="478" spans="1:5" ht="15">
      <c r="A478" s="221" t="s">
        <v>163</v>
      </c>
      <c r="B478" s="216" t="s">
        <v>574</v>
      </c>
      <c r="D478" s="209">
        <v>1000</v>
      </c>
      <c r="E478" s="214"/>
    </row>
    <row r="479" spans="1:5" ht="15">
      <c r="A479" s="221" t="s">
        <v>163</v>
      </c>
      <c r="B479" s="216" t="s">
        <v>608</v>
      </c>
      <c r="D479" s="209">
        <v>8800</v>
      </c>
      <c r="E479" s="214"/>
    </row>
    <row r="480" spans="1:5" ht="15">
      <c r="A480" s="221" t="s">
        <v>163</v>
      </c>
      <c r="B480" s="216" t="s">
        <v>641</v>
      </c>
      <c r="D480" s="209">
        <v>295</v>
      </c>
      <c r="E480" s="214"/>
    </row>
    <row r="481" spans="1:5" ht="30">
      <c r="A481" s="221" t="s">
        <v>163</v>
      </c>
      <c r="B481" s="216" t="s">
        <v>642</v>
      </c>
      <c r="D481" s="209">
        <v>2000</v>
      </c>
      <c r="E481" s="214"/>
    </row>
    <row r="482" spans="1:5" ht="15">
      <c r="A482" s="221"/>
      <c r="E482" s="214"/>
    </row>
    <row r="483" spans="1:5" ht="31.5">
      <c r="A483" s="221"/>
      <c r="B483" s="220" t="s">
        <v>643</v>
      </c>
      <c r="D483" s="213">
        <f>SUM(D484:D491)</f>
        <v>64000</v>
      </c>
      <c r="E483" s="214"/>
    </row>
    <row r="484" spans="1:5" ht="45">
      <c r="A484" s="221" t="s">
        <v>163</v>
      </c>
      <c r="B484" s="223" t="s">
        <v>644</v>
      </c>
      <c r="D484" s="209">
        <v>1291</v>
      </c>
      <c r="E484" s="214"/>
    </row>
    <row r="485" spans="1:5" ht="15">
      <c r="A485" s="221" t="s">
        <v>163</v>
      </c>
      <c r="B485" s="216" t="s">
        <v>645</v>
      </c>
      <c r="D485" s="209">
        <v>47350</v>
      </c>
      <c r="E485" s="214"/>
    </row>
    <row r="486" spans="1:5" ht="15">
      <c r="A486" s="221" t="s">
        <v>163</v>
      </c>
      <c r="B486" s="216" t="s">
        <v>646</v>
      </c>
      <c r="D486" s="209">
        <v>2884</v>
      </c>
      <c r="E486" s="214"/>
    </row>
    <row r="487" spans="1:5" ht="15">
      <c r="A487" s="221" t="s">
        <v>163</v>
      </c>
      <c r="B487" s="216" t="s">
        <v>647</v>
      </c>
      <c r="D487" s="209">
        <v>8106</v>
      </c>
      <c r="E487" s="214"/>
    </row>
    <row r="488" spans="1:5" ht="15">
      <c r="A488" s="221" t="s">
        <v>163</v>
      </c>
      <c r="B488" s="216" t="s">
        <v>648</v>
      </c>
      <c r="D488" s="209">
        <v>1230</v>
      </c>
      <c r="E488" s="214"/>
    </row>
    <row r="489" spans="1:5" ht="30">
      <c r="A489" s="221" t="s">
        <v>163</v>
      </c>
      <c r="B489" s="216" t="s">
        <v>649</v>
      </c>
      <c r="D489" s="209">
        <v>200</v>
      </c>
      <c r="E489" s="214"/>
    </row>
    <row r="490" spans="1:5" ht="15">
      <c r="A490" s="221" t="s">
        <v>163</v>
      </c>
      <c r="B490" s="216" t="s">
        <v>509</v>
      </c>
      <c r="D490" s="209">
        <v>139</v>
      </c>
      <c r="E490" s="214"/>
    </row>
    <row r="491" spans="1:5" ht="15">
      <c r="A491" s="221" t="s">
        <v>163</v>
      </c>
      <c r="B491" s="216" t="s">
        <v>650</v>
      </c>
      <c r="D491" s="209">
        <v>2800</v>
      </c>
      <c r="E491" s="214"/>
    </row>
    <row r="492" spans="1:5" ht="15">
      <c r="A492" s="221"/>
      <c r="E492" s="214"/>
    </row>
    <row r="493" spans="1:5" ht="15.75">
      <c r="A493" s="221"/>
      <c r="B493" s="207" t="s">
        <v>651</v>
      </c>
      <c r="D493" s="213">
        <f>SUM(D497:D498)</f>
        <v>257355</v>
      </c>
      <c r="E493" s="214"/>
    </row>
    <row r="494" spans="1:5" ht="15.75">
      <c r="A494" s="221"/>
      <c r="B494" s="207"/>
      <c r="D494" s="213"/>
      <c r="E494" s="214"/>
    </row>
    <row r="495" spans="1:5" ht="15.75">
      <c r="A495" s="221"/>
      <c r="B495" s="216" t="s">
        <v>478</v>
      </c>
      <c r="C495" s="233">
        <v>137355</v>
      </c>
      <c r="E495" s="214"/>
    </row>
    <row r="496" spans="1:5" ht="15.75">
      <c r="A496" s="221"/>
      <c r="B496" s="216" t="s">
        <v>652</v>
      </c>
      <c r="C496" s="233">
        <v>120000</v>
      </c>
      <c r="E496" s="214"/>
    </row>
    <row r="497" spans="1:5" ht="30">
      <c r="A497" s="221" t="s">
        <v>163</v>
      </c>
      <c r="B497" s="216" t="s">
        <v>653</v>
      </c>
      <c r="D497" s="209">
        <v>197355</v>
      </c>
      <c r="E497" s="214"/>
    </row>
    <row r="498" spans="1:5" ht="30">
      <c r="A498" s="221" t="s">
        <v>163</v>
      </c>
      <c r="B498" s="216" t="s">
        <v>654</v>
      </c>
      <c r="D498" s="209">
        <v>60000</v>
      </c>
      <c r="E498" s="214"/>
    </row>
    <row r="499" spans="1:5" ht="15">
      <c r="A499" s="221"/>
      <c r="E499" s="214"/>
    </row>
    <row r="500" spans="1:5" ht="15.75">
      <c r="A500" s="221"/>
      <c r="B500" s="207" t="s">
        <v>655</v>
      </c>
      <c r="D500" s="213">
        <f>SUM(D502,D506,D523,D527,D531)</f>
        <v>4506798</v>
      </c>
      <c r="E500" s="214"/>
    </row>
    <row r="501" spans="1:5" ht="15.75">
      <c r="A501" s="221"/>
      <c r="B501" s="207"/>
      <c r="D501" s="213"/>
      <c r="E501" s="214"/>
    </row>
    <row r="502" spans="1:5" ht="15.75">
      <c r="A502" s="221"/>
      <c r="B502" s="207" t="s">
        <v>302</v>
      </c>
      <c r="D502" s="213">
        <f>SUM(D504)</f>
        <v>231000</v>
      </c>
      <c r="E502" s="214"/>
    </row>
    <row r="503" spans="1:5" ht="15.75">
      <c r="A503" s="221"/>
      <c r="B503" s="207"/>
      <c r="D503" s="213"/>
      <c r="E503" s="214"/>
    </row>
    <row r="504" spans="1:5" ht="15">
      <c r="A504" s="221" t="s">
        <v>163</v>
      </c>
      <c r="B504" s="216" t="s">
        <v>656</v>
      </c>
      <c r="C504" s="212"/>
      <c r="D504" s="209">
        <v>231000</v>
      </c>
      <c r="E504" s="214"/>
    </row>
    <row r="505" spans="1:5" ht="15">
      <c r="A505" s="221"/>
      <c r="C505" s="212"/>
      <c r="E505" s="214"/>
    </row>
    <row r="506" spans="1:5" ht="47.25">
      <c r="A506" s="221"/>
      <c r="B506" s="207" t="s">
        <v>657</v>
      </c>
      <c r="D506" s="213">
        <f>SUM(D508:D521)</f>
        <v>4061711</v>
      </c>
      <c r="E506" s="214"/>
    </row>
    <row r="507" spans="1:5" ht="15.75">
      <c r="A507" s="221"/>
      <c r="B507" s="207"/>
      <c r="D507" s="213"/>
      <c r="E507" s="214"/>
    </row>
    <row r="508" spans="1:5" ht="30">
      <c r="A508" s="221" t="s">
        <v>163</v>
      </c>
      <c r="B508" s="223" t="s">
        <v>596</v>
      </c>
      <c r="D508" s="209">
        <v>1875</v>
      </c>
      <c r="E508" s="214"/>
    </row>
    <row r="509" spans="1:5" ht="30">
      <c r="A509" s="221" t="s">
        <v>163</v>
      </c>
      <c r="B509" s="216" t="s">
        <v>658</v>
      </c>
      <c r="D509" s="209">
        <v>3910000</v>
      </c>
      <c r="E509" s="214"/>
    </row>
    <row r="510" spans="1:5" ht="15">
      <c r="A510" s="221" t="s">
        <v>163</v>
      </c>
      <c r="B510" s="216" t="s">
        <v>447</v>
      </c>
      <c r="D510" s="209">
        <v>60000</v>
      </c>
      <c r="E510" s="214"/>
    </row>
    <row r="511" spans="1:5" ht="15">
      <c r="A511" s="221" t="s">
        <v>163</v>
      </c>
      <c r="B511" s="244" t="s">
        <v>659</v>
      </c>
      <c r="D511" s="209">
        <v>2500</v>
      </c>
      <c r="E511" s="214"/>
    </row>
    <row r="512" spans="1:5" ht="15">
      <c r="A512" s="221" t="s">
        <v>163</v>
      </c>
      <c r="B512" s="245" t="s">
        <v>660</v>
      </c>
      <c r="D512" s="209">
        <v>44080</v>
      </c>
      <c r="E512" s="214"/>
    </row>
    <row r="513" spans="1:5" ht="15">
      <c r="A513" s="221" t="s">
        <v>163</v>
      </c>
      <c r="B513" s="245" t="s">
        <v>661</v>
      </c>
      <c r="D513" s="209">
        <v>1531</v>
      </c>
      <c r="E513" s="214"/>
    </row>
    <row r="514" spans="1:5" ht="15">
      <c r="A514" s="221" t="s">
        <v>163</v>
      </c>
      <c r="B514" s="246" t="s">
        <v>602</v>
      </c>
      <c r="D514" s="209">
        <v>4000</v>
      </c>
      <c r="E514" s="214"/>
    </row>
    <row r="515" spans="1:5" ht="15">
      <c r="A515" s="221" t="s">
        <v>163</v>
      </c>
      <c r="B515" s="245" t="s">
        <v>662</v>
      </c>
      <c r="D515" s="209">
        <v>8000</v>
      </c>
      <c r="E515" s="214"/>
    </row>
    <row r="516" spans="1:5" ht="15">
      <c r="A516" s="221" t="s">
        <v>163</v>
      </c>
      <c r="B516" s="245" t="s">
        <v>509</v>
      </c>
      <c r="D516" s="209">
        <v>300</v>
      </c>
      <c r="E516" s="214"/>
    </row>
    <row r="517" spans="1:5" ht="15">
      <c r="A517" s="221" t="s">
        <v>163</v>
      </c>
      <c r="B517" s="245" t="s">
        <v>663</v>
      </c>
      <c r="D517" s="209">
        <v>17201</v>
      </c>
      <c r="E517" s="214"/>
    </row>
    <row r="518" spans="1:5" ht="16.5" customHeight="1">
      <c r="A518" s="221" t="s">
        <v>163</v>
      </c>
      <c r="B518" s="245" t="s">
        <v>664</v>
      </c>
      <c r="D518" s="209">
        <v>2000</v>
      </c>
      <c r="E518" s="214"/>
    </row>
    <row r="519" spans="1:5" ht="15">
      <c r="A519" s="221" t="s">
        <v>163</v>
      </c>
      <c r="B519" s="245" t="s">
        <v>608</v>
      </c>
      <c r="D519" s="209">
        <v>2400</v>
      </c>
      <c r="E519" s="214"/>
    </row>
    <row r="520" spans="1:5" ht="30">
      <c r="A520" s="221" t="s">
        <v>163</v>
      </c>
      <c r="B520" s="245" t="s">
        <v>665</v>
      </c>
      <c r="D520" s="209">
        <v>6000</v>
      </c>
      <c r="E520" s="214"/>
    </row>
    <row r="521" spans="1:5" ht="30">
      <c r="A521" s="221" t="s">
        <v>163</v>
      </c>
      <c r="B521" s="245" t="s">
        <v>666</v>
      </c>
      <c r="D521" s="209">
        <v>1824</v>
      </c>
      <c r="E521" s="214"/>
    </row>
    <row r="522" spans="1:5" ht="15">
      <c r="A522" s="221"/>
      <c r="B522" s="245"/>
      <c r="E522" s="214"/>
    </row>
    <row r="523" spans="1:5" ht="47.25">
      <c r="A523" s="221"/>
      <c r="B523" s="220" t="s">
        <v>304</v>
      </c>
      <c r="D523" s="213">
        <f>SUM(D525)</f>
        <v>13436</v>
      </c>
      <c r="E523" s="214"/>
    </row>
    <row r="524" spans="1:5" ht="15.75">
      <c r="A524" s="221"/>
      <c r="B524" s="220"/>
      <c r="D524" s="213"/>
      <c r="E524" s="214"/>
    </row>
    <row r="525" spans="1:5" ht="30">
      <c r="A525" s="221" t="s">
        <v>163</v>
      </c>
      <c r="B525" s="216" t="s">
        <v>667</v>
      </c>
      <c r="D525" s="209">
        <v>13436</v>
      </c>
      <c r="E525" s="214"/>
    </row>
    <row r="526" spans="1:5" ht="15">
      <c r="A526" s="221"/>
      <c r="E526" s="214"/>
    </row>
    <row r="527" spans="1:5" ht="31.5">
      <c r="A527" s="221"/>
      <c r="B527" s="207" t="s">
        <v>305</v>
      </c>
      <c r="D527" s="213">
        <f>SUM(D529)</f>
        <v>108307</v>
      </c>
      <c r="E527" s="214"/>
    </row>
    <row r="528" spans="1:5" ht="15.75">
      <c r="A528" s="221"/>
      <c r="B528" s="207"/>
      <c r="D528" s="213"/>
      <c r="E528" s="214"/>
    </row>
    <row r="529" spans="1:5" ht="15">
      <c r="A529" s="221" t="s">
        <v>163</v>
      </c>
      <c r="B529" s="216" t="s">
        <v>668</v>
      </c>
      <c r="D529" s="209">
        <v>108307</v>
      </c>
      <c r="E529" s="214"/>
    </row>
    <row r="530" spans="1:5" ht="15">
      <c r="A530" s="221"/>
      <c r="E530" s="214"/>
    </row>
    <row r="531" spans="1:5" ht="31.5">
      <c r="A531" s="221"/>
      <c r="B531" s="207" t="s">
        <v>669</v>
      </c>
      <c r="D531" s="213">
        <f>SUM(D533:D539)</f>
        <v>92344</v>
      </c>
      <c r="E531" s="214"/>
    </row>
    <row r="532" spans="1:5" ht="15.75">
      <c r="A532" s="221"/>
      <c r="B532" s="207"/>
      <c r="D532" s="213"/>
      <c r="E532" s="214"/>
    </row>
    <row r="533" spans="1:5" ht="30">
      <c r="A533" s="221" t="s">
        <v>163</v>
      </c>
      <c r="B533" s="223" t="s">
        <v>670</v>
      </c>
      <c r="D533" s="209">
        <v>2744</v>
      </c>
      <c r="E533" s="214"/>
    </row>
    <row r="534" spans="1:5" ht="15">
      <c r="A534" s="221" t="s">
        <v>163</v>
      </c>
      <c r="B534" s="216" t="s">
        <v>671</v>
      </c>
      <c r="D534" s="209">
        <v>66097</v>
      </c>
      <c r="E534" s="214"/>
    </row>
    <row r="535" spans="1:5" ht="15">
      <c r="A535" s="221" t="s">
        <v>163</v>
      </c>
      <c r="B535" s="216" t="s">
        <v>545</v>
      </c>
      <c r="D535" s="209">
        <v>5920</v>
      </c>
      <c r="E535" s="214"/>
    </row>
    <row r="536" spans="1:5" ht="15">
      <c r="A536" s="221" t="s">
        <v>163</v>
      </c>
      <c r="B536" s="216" t="s">
        <v>672</v>
      </c>
      <c r="D536" s="209">
        <v>12813</v>
      </c>
      <c r="E536" s="214"/>
    </row>
    <row r="537" spans="1:5" ht="15">
      <c r="A537" s="221" t="s">
        <v>163</v>
      </c>
      <c r="B537" s="216" t="s">
        <v>567</v>
      </c>
      <c r="D537" s="209">
        <v>1770</v>
      </c>
      <c r="E537" s="214"/>
    </row>
    <row r="538" spans="1:5" ht="30">
      <c r="A538" s="221" t="s">
        <v>163</v>
      </c>
      <c r="B538" s="216" t="s">
        <v>673</v>
      </c>
      <c r="D538" s="209">
        <v>200</v>
      </c>
      <c r="E538" s="214"/>
    </row>
    <row r="539" spans="1:5" ht="15">
      <c r="A539" s="221" t="s">
        <v>163</v>
      </c>
      <c r="B539" s="216" t="s">
        <v>674</v>
      </c>
      <c r="D539" s="209">
        <v>2800</v>
      </c>
      <c r="E539" s="214"/>
    </row>
    <row r="540" spans="1:5" ht="15">
      <c r="A540" s="221"/>
      <c r="E540" s="214"/>
    </row>
    <row r="541" spans="1:5" ht="18">
      <c r="A541" s="221"/>
      <c r="B541" s="237" t="s">
        <v>675</v>
      </c>
      <c r="D541" s="213">
        <f>SUM(D543,D552,D556)</f>
        <v>74940</v>
      </c>
      <c r="E541" s="214"/>
    </row>
    <row r="542" spans="1:5" ht="15.75">
      <c r="A542" s="221"/>
      <c r="B542" s="220"/>
      <c r="D542" s="213"/>
      <c r="E542" s="214"/>
    </row>
    <row r="543" spans="1:5" ht="15.75">
      <c r="A543" s="221"/>
      <c r="B543" s="207" t="s">
        <v>676</v>
      </c>
      <c r="D543" s="213">
        <f>SUM(D545:D550)</f>
        <v>71422</v>
      </c>
      <c r="E543" s="214"/>
    </row>
    <row r="544" spans="1:5" ht="15.75">
      <c r="A544" s="221"/>
      <c r="B544" s="207"/>
      <c r="D544" s="213"/>
      <c r="E544" s="214"/>
    </row>
    <row r="545" spans="1:5" ht="15">
      <c r="A545" s="221" t="s">
        <v>163</v>
      </c>
      <c r="B545" s="223" t="s">
        <v>677</v>
      </c>
      <c r="D545" s="209">
        <v>157</v>
      </c>
      <c r="E545" s="214"/>
    </row>
    <row r="546" spans="1:5" ht="15">
      <c r="A546" s="221" t="s">
        <v>163</v>
      </c>
      <c r="B546" s="223" t="s">
        <v>678</v>
      </c>
      <c r="D546" s="209">
        <v>51811</v>
      </c>
      <c r="E546" s="214"/>
    </row>
    <row r="547" spans="1:5" ht="15">
      <c r="A547" s="221" t="s">
        <v>163</v>
      </c>
      <c r="B547" s="223" t="s">
        <v>679</v>
      </c>
      <c r="D547" s="209">
        <v>4804</v>
      </c>
      <c r="E547" s="214"/>
    </row>
    <row r="548" spans="1:5" ht="15">
      <c r="A548" s="221" t="s">
        <v>163</v>
      </c>
      <c r="B548" s="223" t="s">
        <v>680</v>
      </c>
      <c r="D548" s="209">
        <v>9885</v>
      </c>
      <c r="E548" s="214"/>
    </row>
    <row r="549" spans="1:5" ht="15">
      <c r="A549" s="221" t="s">
        <v>163</v>
      </c>
      <c r="B549" s="223" t="s">
        <v>681</v>
      </c>
      <c r="D549" s="209">
        <v>1387</v>
      </c>
      <c r="E549" s="214"/>
    </row>
    <row r="550" spans="1:5" ht="15">
      <c r="A550" s="221" t="s">
        <v>163</v>
      </c>
      <c r="B550" s="223" t="s">
        <v>682</v>
      </c>
      <c r="D550" s="209">
        <v>3378</v>
      </c>
      <c r="E550" s="214"/>
    </row>
    <row r="551" spans="1:5" ht="15">
      <c r="A551" s="221"/>
      <c r="E551" s="214"/>
    </row>
    <row r="552" spans="1:5" ht="15.75">
      <c r="A552" s="221"/>
      <c r="B552" s="207" t="s">
        <v>311</v>
      </c>
      <c r="D552" s="213">
        <f>SUM(D553:D555)</f>
        <v>3000</v>
      </c>
      <c r="E552" s="214"/>
    </row>
    <row r="553" spans="1:5" ht="15.75">
      <c r="A553" s="221"/>
      <c r="B553" s="207"/>
      <c r="D553" s="213"/>
      <c r="E553" s="214"/>
    </row>
    <row r="554" spans="1:5" ht="30">
      <c r="A554" s="221" t="s">
        <v>163</v>
      </c>
      <c r="B554" s="223" t="s">
        <v>683</v>
      </c>
      <c r="D554" s="209">
        <v>3000</v>
      </c>
      <c r="E554" s="214"/>
    </row>
    <row r="555" spans="1:5" ht="15">
      <c r="A555" s="221"/>
      <c r="E555" s="214"/>
    </row>
    <row r="556" spans="1:5" ht="15.75">
      <c r="A556" s="221"/>
      <c r="B556" s="207" t="s">
        <v>577</v>
      </c>
      <c r="D556" s="213">
        <f>SUM(D558:D560)</f>
        <v>518</v>
      </c>
      <c r="E556" s="214"/>
    </row>
    <row r="557" spans="1:5" ht="15.75">
      <c r="A557" s="221"/>
      <c r="B557" s="207"/>
      <c r="D557" s="213"/>
      <c r="E557" s="214"/>
    </row>
    <row r="558" spans="1:5" ht="60">
      <c r="A558" s="221"/>
      <c r="B558" s="223" t="s">
        <v>684</v>
      </c>
      <c r="E558" s="214"/>
    </row>
    <row r="559" spans="1:5" ht="15">
      <c r="A559" s="221" t="s">
        <v>163</v>
      </c>
      <c r="B559" s="216" t="s">
        <v>685</v>
      </c>
      <c r="D559" s="209">
        <v>450</v>
      </c>
      <c r="E559" s="214"/>
    </row>
    <row r="560" spans="1:5" ht="15">
      <c r="A560" s="221" t="s">
        <v>163</v>
      </c>
      <c r="B560" s="216" t="s">
        <v>574</v>
      </c>
      <c r="D560" s="209">
        <v>68</v>
      </c>
      <c r="E560" s="214"/>
    </row>
    <row r="561" spans="1:5" ht="15.75">
      <c r="A561" s="221"/>
      <c r="D561" s="213"/>
      <c r="E561" s="214"/>
    </row>
    <row r="562" spans="1:5" ht="36">
      <c r="A562" s="221"/>
      <c r="B562" s="208" t="s">
        <v>686</v>
      </c>
      <c r="D562" s="213">
        <f>SUM(D568,D573,D578,D596,D600,D622)</f>
        <v>2965544</v>
      </c>
      <c r="E562" s="214"/>
    </row>
    <row r="563" spans="1:5" ht="18">
      <c r="A563" s="221"/>
      <c r="B563" s="208"/>
      <c r="D563" s="213"/>
      <c r="E563" s="214"/>
    </row>
    <row r="564" spans="1:5" ht="15">
      <c r="A564" s="221"/>
      <c r="B564" s="216" t="s">
        <v>822</v>
      </c>
      <c r="E564" s="214"/>
    </row>
    <row r="565" spans="1:5" ht="15.75">
      <c r="A565" s="221"/>
      <c r="B565" s="217" t="s">
        <v>336</v>
      </c>
      <c r="C565" s="213">
        <f>SUM(D568,D575,C582,C585:C589,C591,D592:D596,D602:D604,C626:C634,D636:D641,D649:D657)</f>
        <v>990020</v>
      </c>
      <c r="E565" s="227"/>
    </row>
    <row r="566" spans="1:5" ht="15.75">
      <c r="A566" s="221"/>
      <c r="B566" s="217" t="s">
        <v>337</v>
      </c>
      <c r="C566" s="213">
        <f>D576+C590+D608+C635+D658+SUM(D661:D668)</f>
        <v>1975524</v>
      </c>
      <c r="E566" s="214"/>
    </row>
    <row r="567" spans="1:5" ht="10.5" customHeight="1">
      <c r="A567" s="221"/>
      <c r="B567" s="217"/>
      <c r="E567" s="214"/>
    </row>
    <row r="568" spans="1:5" ht="15.75">
      <c r="A568" s="221"/>
      <c r="B568" s="207" t="s">
        <v>687</v>
      </c>
      <c r="D568" s="213">
        <f>SUM(D570:D571)</f>
        <v>26000</v>
      </c>
      <c r="E568" s="214"/>
    </row>
    <row r="569" spans="1:5" ht="9" customHeight="1">
      <c r="A569" s="221"/>
      <c r="B569" s="207"/>
      <c r="D569" s="213"/>
      <c r="E569" s="214"/>
    </row>
    <row r="570" spans="1:5" ht="15">
      <c r="A570" s="221" t="s">
        <v>163</v>
      </c>
      <c r="B570" s="216" t="s">
        <v>688</v>
      </c>
      <c r="D570" s="209">
        <v>6000</v>
      </c>
      <c r="E570" s="214"/>
    </row>
    <row r="571" spans="1:5" ht="30">
      <c r="A571" s="221" t="s">
        <v>163</v>
      </c>
      <c r="B571" s="216" t="s">
        <v>788</v>
      </c>
      <c r="D571" s="209">
        <v>20000</v>
      </c>
      <c r="E571" s="214"/>
    </row>
    <row r="572" spans="1:5" ht="10.5" customHeight="1">
      <c r="A572" s="221"/>
      <c r="E572" s="214"/>
    </row>
    <row r="573" spans="1:5" ht="15.75">
      <c r="A573" s="221"/>
      <c r="B573" s="207" t="s">
        <v>689</v>
      </c>
      <c r="D573" s="213">
        <f>SUM(D575:D576)</f>
        <v>165000</v>
      </c>
      <c r="E573" s="214"/>
    </row>
    <row r="574" spans="1:5" ht="10.5" customHeight="1">
      <c r="A574" s="221"/>
      <c r="B574" s="207"/>
      <c r="D574" s="213"/>
      <c r="E574" s="214"/>
    </row>
    <row r="575" spans="1:5" ht="30">
      <c r="A575" s="221" t="s">
        <v>163</v>
      </c>
      <c r="B575" s="216" t="s">
        <v>690</v>
      </c>
      <c r="D575" s="209">
        <v>40000</v>
      </c>
      <c r="E575" s="214"/>
    </row>
    <row r="576" spans="1:5" ht="30.75">
      <c r="A576" s="221" t="s">
        <v>163</v>
      </c>
      <c r="B576" s="216" t="s">
        <v>737</v>
      </c>
      <c r="D576" s="209">
        <v>125000</v>
      </c>
      <c r="E576" s="214"/>
    </row>
    <row r="577" spans="1:5" ht="9.75" customHeight="1">
      <c r="A577" s="221"/>
      <c r="D577" s="213"/>
      <c r="E577" s="214"/>
    </row>
    <row r="578" spans="1:5" ht="15.75">
      <c r="A578" s="221"/>
      <c r="B578" s="207" t="s">
        <v>315</v>
      </c>
      <c r="D578" s="213">
        <f>SUM(D580:D594)</f>
        <v>123000</v>
      </c>
      <c r="E578" s="214"/>
    </row>
    <row r="579" spans="1:5" ht="10.5" customHeight="1">
      <c r="A579" s="221"/>
      <c r="B579" s="207"/>
      <c r="D579" s="213"/>
      <c r="E579" s="214"/>
    </row>
    <row r="580" spans="1:5" ht="15">
      <c r="A580" s="221" t="s">
        <v>163</v>
      </c>
      <c r="B580" s="216" t="s">
        <v>691</v>
      </c>
      <c r="D580" s="209">
        <f>C582+C583</f>
        <v>99000</v>
      </c>
      <c r="E580" s="214"/>
    </row>
    <row r="581" spans="1:5" ht="15.75">
      <c r="A581" s="221"/>
      <c r="B581" s="216" t="s">
        <v>822</v>
      </c>
      <c r="D581" s="213"/>
      <c r="E581" s="214"/>
    </row>
    <row r="582" spans="1:5" ht="15">
      <c r="A582" s="221" t="s">
        <v>163</v>
      </c>
      <c r="B582" s="223" t="s">
        <v>692</v>
      </c>
      <c r="C582" s="209">
        <v>30000</v>
      </c>
      <c r="E582" s="214"/>
    </row>
    <row r="583" spans="1:5" ht="15">
      <c r="A583" s="221" t="s">
        <v>163</v>
      </c>
      <c r="B583" s="223" t="s">
        <v>693</v>
      </c>
      <c r="C583" s="209">
        <f>SUM(C585:C591)</f>
        <v>69000</v>
      </c>
      <c r="E583" s="214"/>
    </row>
    <row r="584" spans="1:5" ht="15">
      <c r="A584" s="221"/>
      <c r="B584" s="216" t="s">
        <v>694</v>
      </c>
      <c r="E584" s="214"/>
    </row>
    <row r="585" spans="1:5" ht="30">
      <c r="A585" s="221"/>
      <c r="B585" s="216" t="s">
        <v>695</v>
      </c>
      <c r="C585" s="209">
        <v>1000</v>
      </c>
      <c r="E585" s="214"/>
    </row>
    <row r="586" spans="1:5" ht="30">
      <c r="A586" s="221"/>
      <c r="B586" s="216" t="s">
        <v>696</v>
      </c>
      <c r="C586" s="209">
        <v>25000</v>
      </c>
      <c r="E586" s="214"/>
    </row>
    <row r="587" spans="1:5" ht="15">
      <c r="A587" s="221"/>
      <c r="B587" s="223" t="s">
        <v>697</v>
      </c>
      <c r="C587" s="209">
        <v>10000</v>
      </c>
      <c r="E587" s="214"/>
    </row>
    <row r="588" spans="1:5" ht="15">
      <c r="A588" s="221"/>
      <c r="B588" s="216" t="s">
        <v>698</v>
      </c>
      <c r="C588" s="209">
        <v>4000</v>
      </c>
      <c r="E588" s="214"/>
    </row>
    <row r="589" spans="1:5" ht="15">
      <c r="A589" s="221"/>
      <c r="B589" s="216" t="s">
        <v>699</v>
      </c>
      <c r="C589" s="209">
        <v>4000</v>
      </c>
      <c r="E589" s="214"/>
    </row>
    <row r="590" spans="1:5" ht="30.75">
      <c r="A590" s="221"/>
      <c r="B590" s="225" t="s">
        <v>803</v>
      </c>
      <c r="C590" s="209">
        <v>15000</v>
      </c>
      <c r="E590" s="214"/>
    </row>
    <row r="591" spans="1:5" ht="15">
      <c r="A591" s="221"/>
      <c r="B591" s="216" t="s">
        <v>700</v>
      </c>
      <c r="C591" s="209">
        <v>10000</v>
      </c>
      <c r="E591" s="214"/>
    </row>
    <row r="592" spans="1:5" ht="45">
      <c r="A592" s="221" t="s">
        <v>163</v>
      </c>
      <c r="B592" s="216" t="s">
        <v>701</v>
      </c>
      <c r="D592" s="209">
        <v>15000</v>
      </c>
      <c r="E592" s="214"/>
    </row>
    <row r="593" spans="1:5" ht="15">
      <c r="A593" s="221" t="s">
        <v>163</v>
      </c>
      <c r="B593" s="216" t="s">
        <v>702</v>
      </c>
      <c r="D593" s="209">
        <v>2000</v>
      </c>
      <c r="E593" s="214"/>
    </row>
    <row r="594" spans="1:5" ht="30">
      <c r="A594" s="221" t="s">
        <v>163</v>
      </c>
      <c r="B594" s="216" t="s">
        <v>703</v>
      </c>
      <c r="D594" s="209">
        <v>7000</v>
      </c>
      <c r="E594" s="214"/>
    </row>
    <row r="595" spans="1:5" ht="9.75" customHeight="1">
      <c r="A595" s="221"/>
      <c r="E595" s="214"/>
    </row>
    <row r="596" spans="1:5" ht="15.75">
      <c r="A596" s="221"/>
      <c r="B596" s="207" t="s">
        <v>316</v>
      </c>
      <c r="D596" s="213">
        <f>SUM(D598:D598)</f>
        <v>25000</v>
      </c>
      <c r="E596" s="214"/>
    </row>
    <row r="597" spans="1:5" ht="10.5" customHeight="1">
      <c r="A597" s="221"/>
      <c r="B597" s="207"/>
      <c r="D597" s="213"/>
      <c r="E597" s="214"/>
    </row>
    <row r="598" spans="1:5" ht="15">
      <c r="A598" s="221" t="s">
        <v>163</v>
      </c>
      <c r="B598" s="216" t="s">
        <v>704</v>
      </c>
      <c r="D598" s="209">
        <v>25000</v>
      </c>
      <c r="E598" s="214"/>
    </row>
    <row r="599" spans="1:5" ht="12" customHeight="1">
      <c r="A599" s="221"/>
      <c r="D599" s="219"/>
      <c r="E599" s="214"/>
    </row>
    <row r="600" spans="1:5" ht="15.75">
      <c r="A600" s="221"/>
      <c r="B600" s="207" t="s">
        <v>317</v>
      </c>
      <c r="D600" s="213">
        <f>SUM(D602:D608)</f>
        <v>477024</v>
      </c>
      <c r="E600" s="214"/>
    </row>
    <row r="601" spans="1:5" ht="10.5" customHeight="1">
      <c r="A601" s="221"/>
      <c r="B601" s="207"/>
      <c r="D601" s="219"/>
      <c r="E601" s="214"/>
    </row>
    <row r="602" spans="1:5" ht="15">
      <c r="A602" s="221" t="s">
        <v>163</v>
      </c>
      <c r="B602" s="216" t="s">
        <v>705</v>
      </c>
      <c r="C602" s="212"/>
      <c r="D602" s="209">
        <v>250000</v>
      </c>
      <c r="E602" s="214"/>
    </row>
    <row r="603" spans="1:5" ht="30">
      <c r="A603" s="221" t="s">
        <v>163</v>
      </c>
      <c r="B603" s="216" t="s">
        <v>706</v>
      </c>
      <c r="C603" s="212"/>
      <c r="D603" s="209">
        <v>45000</v>
      </c>
      <c r="E603" s="214"/>
    </row>
    <row r="604" spans="1:5" ht="15">
      <c r="A604" s="221" t="s">
        <v>163</v>
      </c>
      <c r="B604" s="216" t="s">
        <v>791</v>
      </c>
      <c r="C604" s="212"/>
      <c r="D604" s="209">
        <f>SUM(C606:C606)</f>
        <v>5000</v>
      </c>
      <c r="E604" s="214"/>
    </row>
    <row r="605" spans="1:5" ht="15">
      <c r="A605" s="221"/>
      <c r="B605" s="216" t="s">
        <v>822</v>
      </c>
      <c r="C605" s="212"/>
      <c r="E605" s="214"/>
    </row>
    <row r="606" spans="1:5" ht="15" customHeight="1">
      <c r="A606" s="221"/>
      <c r="B606" s="216" t="s">
        <v>707</v>
      </c>
      <c r="C606" s="209">
        <v>5000</v>
      </c>
      <c r="E606" s="214"/>
    </row>
    <row r="607" spans="1:5" ht="15.75">
      <c r="A607" s="221"/>
      <c r="B607" s="207"/>
      <c r="E607" s="214"/>
    </row>
    <row r="608" spans="1:5" ht="15.75">
      <c r="A608" s="221" t="s">
        <v>163</v>
      </c>
      <c r="B608" s="216" t="s">
        <v>804</v>
      </c>
      <c r="D608" s="209">
        <f>SUM(C610:C620)</f>
        <v>177024</v>
      </c>
      <c r="E608" s="214"/>
    </row>
    <row r="609" spans="1:5" ht="15">
      <c r="A609" s="221"/>
      <c r="B609" s="223" t="s">
        <v>822</v>
      </c>
      <c r="D609" s="247"/>
      <c r="E609" s="214"/>
    </row>
    <row r="610" spans="1:5" ht="45">
      <c r="A610" s="221"/>
      <c r="B610" s="216" t="s">
        <v>708</v>
      </c>
      <c r="C610" s="209">
        <v>30000</v>
      </c>
      <c r="E610" s="214"/>
    </row>
    <row r="611" spans="1:5" ht="30">
      <c r="A611" s="221"/>
      <c r="B611" s="216" t="s">
        <v>709</v>
      </c>
      <c r="C611" s="209">
        <v>20000</v>
      </c>
      <c r="E611" s="214"/>
    </row>
    <row r="612" spans="1:5" ht="30">
      <c r="A612" s="221"/>
      <c r="B612" s="216" t="s">
        <v>710</v>
      </c>
      <c r="C612" s="209">
        <v>6500</v>
      </c>
      <c r="E612" s="214"/>
    </row>
    <row r="613" spans="1:5" ht="30">
      <c r="A613" s="221"/>
      <c r="B613" s="216" t="s">
        <v>711</v>
      </c>
      <c r="C613" s="209">
        <v>8000</v>
      </c>
      <c r="E613" s="214"/>
    </row>
    <row r="614" spans="1:5" ht="30">
      <c r="A614" s="221"/>
      <c r="B614" s="223" t="s">
        <v>712</v>
      </c>
      <c r="C614" s="209">
        <v>3000</v>
      </c>
      <c r="E614" s="214"/>
    </row>
    <row r="615" spans="1:5" ht="15">
      <c r="A615" s="221"/>
      <c r="B615" s="223" t="s">
        <v>789</v>
      </c>
      <c r="C615" s="209">
        <v>5000</v>
      </c>
      <c r="E615" s="214"/>
    </row>
    <row r="616" spans="1:5" ht="60">
      <c r="A616" s="221"/>
      <c r="B616" s="223" t="s">
        <v>713</v>
      </c>
      <c r="C616" s="209">
        <v>12000</v>
      </c>
      <c r="E616" s="214"/>
    </row>
    <row r="617" spans="1:5" ht="30.75" customHeight="1">
      <c r="A617" s="221"/>
      <c r="B617" s="216" t="s">
        <v>714</v>
      </c>
      <c r="C617" s="209">
        <v>5000</v>
      </c>
      <c r="E617" s="214"/>
    </row>
    <row r="618" spans="1:5" ht="30.75" customHeight="1">
      <c r="A618" s="221"/>
      <c r="B618" s="216" t="s">
        <v>630</v>
      </c>
      <c r="C618" s="209">
        <v>10000</v>
      </c>
      <c r="E618" s="214"/>
    </row>
    <row r="619" spans="1:5" ht="15">
      <c r="A619" s="248"/>
      <c r="B619" s="216" t="s">
        <v>715</v>
      </c>
      <c r="C619" s="209">
        <v>59341</v>
      </c>
      <c r="E619" s="214"/>
    </row>
    <row r="620" spans="1:5" ht="30">
      <c r="A620" s="248"/>
      <c r="B620" s="216" t="s">
        <v>716</v>
      </c>
      <c r="C620" s="209">
        <v>18183</v>
      </c>
      <c r="E620" s="214"/>
    </row>
    <row r="621" spans="1:5" ht="9.75" customHeight="1">
      <c r="A621" s="248"/>
      <c r="E621" s="214"/>
    </row>
    <row r="622" spans="1:5" ht="15.75">
      <c r="A622" s="248"/>
      <c r="B622" s="207" t="s">
        <v>231</v>
      </c>
      <c r="D622" s="213">
        <f>SUM(D624:D669)</f>
        <v>2149520</v>
      </c>
      <c r="E622" s="214"/>
    </row>
    <row r="623" spans="1:5" ht="9.75" customHeight="1">
      <c r="A623" s="248"/>
      <c r="E623" s="214"/>
    </row>
    <row r="624" spans="1:5" ht="15">
      <c r="A624" s="221" t="s">
        <v>163</v>
      </c>
      <c r="B624" s="216" t="s">
        <v>717</v>
      </c>
      <c r="C624" s="212"/>
      <c r="D624" s="209">
        <f>SUM(C626:C635)</f>
        <v>160700</v>
      </c>
      <c r="E624" s="214"/>
    </row>
    <row r="625" spans="1:5" ht="15.75">
      <c r="A625" s="221"/>
      <c r="B625" s="225" t="s">
        <v>822</v>
      </c>
      <c r="C625" s="212"/>
      <c r="D625" s="213"/>
      <c r="E625" s="214"/>
    </row>
    <row r="626" spans="1:5" ht="62.25" customHeight="1">
      <c r="A626" s="221"/>
      <c r="B626" s="223" t="s">
        <v>718</v>
      </c>
      <c r="C626" s="209">
        <v>50000</v>
      </c>
      <c r="D626" s="231"/>
      <c r="E626" s="214"/>
    </row>
    <row r="627" spans="1:5" ht="78" customHeight="1">
      <c r="A627" s="221"/>
      <c r="B627" s="223" t="s">
        <v>719</v>
      </c>
      <c r="C627" s="209">
        <v>30000</v>
      </c>
      <c r="D627" s="231"/>
      <c r="E627" s="214"/>
    </row>
    <row r="628" spans="1:5" ht="15">
      <c r="A628" s="221"/>
      <c r="B628" s="223" t="s">
        <v>720</v>
      </c>
      <c r="C628" s="209">
        <v>3200</v>
      </c>
      <c r="D628" s="231"/>
      <c r="E628" s="214"/>
    </row>
    <row r="629" spans="1:5" ht="15">
      <c r="A629" s="221"/>
      <c r="B629" s="216" t="s">
        <v>721</v>
      </c>
      <c r="C629" s="209">
        <v>10000</v>
      </c>
      <c r="D629" s="231"/>
      <c r="E629" s="214"/>
    </row>
    <row r="630" spans="1:5" ht="30">
      <c r="A630" s="221"/>
      <c r="B630" s="216" t="s">
        <v>722</v>
      </c>
      <c r="C630" s="209">
        <v>16000</v>
      </c>
      <c r="D630" s="231"/>
      <c r="E630" s="214"/>
    </row>
    <row r="631" spans="1:5" ht="30">
      <c r="A631" s="221"/>
      <c r="B631" s="223" t="s">
        <v>723</v>
      </c>
      <c r="C631" s="209">
        <v>21000</v>
      </c>
      <c r="D631" s="231"/>
      <c r="E631" s="214"/>
    </row>
    <row r="632" spans="1:5" ht="30">
      <c r="A632" s="221"/>
      <c r="B632" s="223" t="s">
        <v>724</v>
      </c>
      <c r="C632" s="209">
        <v>8000</v>
      </c>
      <c r="D632" s="231"/>
      <c r="E632" s="214"/>
    </row>
    <row r="633" spans="1:5" ht="30">
      <c r="A633" s="221"/>
      <c r="B633" s="223" t="s">
        <v>725</v>
      </c>
      <c r="C633" s="209">
        <v>10000</v>
      </c>
      <c r="D633" s="231"/>
      <c r="E633" s="214"/>
    </row>
    <row r="634" spans="1:5" ht="15">
      <c r="A634" s="221"/>
      <c r="B634" s="223" t="s">
        <v>726</v>
      </c>
      <c r="C634" s="209">
        <v>2500</v>
      </c>
      <c r="D634" s="231"/>
      <c r="E634" s="214"/>
    </row>
    <row r="635" spans="1:5" ht="30.75">
      <c r="A635" s="221"/>
      <c r="B635" s="223" t="s">
        <v>805</v>
      </c>
      <c r="C635" s="209">
        <v>10000</v>
      </c>
      <c r="D635" s="231"/>
      <c r="E635" s="214"/>
    </row>
    <row r="636" spans="1:5" ht="15">
      <c r="A636" s="221" t="s">
        <v>163</v>
      </c>
      <c r="B636" s="223" t="s">
        <v>727</v>
      </c>
      <c r="D636" s="209">
        <f>SUM(C638)</f>
        <v>1500</v>
      </c>
      <c r="E636" s="214"/>
    </row>
    <row r="637" spans="1:5" ht="15">
      <c r="A637" s="221"/>
      <c r="B637" s="223" t="s">
        <v>822</v>
      </c>
      <c r="D637" s="231"/>
      <c r="E637" s="214"/>
    </row>
    <row r="638" spans="1:5" ht="15">
      <c r="A638" s="221"/>
      <c r="B638" s="223" t="s">
        <v>728</v>
      </c>
      <c r="C638" s="209">
        <v>1500</v>
      </c>
      <c r="D638" s="231"/>
      <c r="E638" s="214"/>
    </row>
    <row r="639" spans="1:5" ht="15">
      <c r="A639" s="221" t="s">
        <v>163</v>
      </c>
      <c r="B639" s="223" t="s">
        <v>729</v>
      </c>
      <c r="D639" s="209">
        <v>3000</v>
      </c>
      <c r="E639" s="214"/>
    </row>
    <row r="640" spans="1:5" ht="45">
      <c r="A640" s="221" t="s">
        <v>163</v>
      </c>
      <c r="B640" s="223" t="s">
        <v>730</v>
      </c>
      <c r="D640" s="209">
        <v>5020</v>
      </c>
      <c r="E640" s="214"/>
    </row>
    <row r="641" spans="1:5" ht="15">
      <c r="A641" s="221" t="s">
        <v>163</v>
      </c>
      <c r="B641" s="223" t="s">
        <v>731</v>
      </c>
      <c r="D641" s="209">
        <f>SUM(C643:C648)</f>
        <v>237000</v>
      </c>
      <c r="E641" s="214"/>
    </row>
    <row r="642" spans="1:5" ht="15">
      <c r="A642" s="221"/>
      <c r="B642" s="223" t="s">
        <v>822</v>
      </c>
      <c r="E642" s="214"/>
    </row>
    <row r="643" spans="1:5" ht="30">
      <c r="A643" s="221"/>
      <c r="B643" s="223" t="s">
        <v>732</v>
      </c>
      <c r="C643" s="209">
        <v>148000</v>
      </c>
      <c r="E643" s="214"/>
    </row>
    <row r="644" spans="1:5" ht="75">
      <c r="A644" s="221"/>
      <c r="B644" s="223" t="s">
        <v>733</v>
      </c>
      <c r="C644" s="209">
        <v>44000</v>
      </c>
      <c r="E644" s="214"/>
    </row>
    <row r="645" spans="1:5" ht="63" customHeight="1">
      <c r="A645" s="221"/>
      <c r="B645" s="223" t="s">
        <v>734</v>
      </c>
      <c r="C645" s="209">
        <v>30000</v>
      </c>
      <c r="E645" s="214"/>
    </row>
    <row r="646" spans="1:5" ht="15">
      <c r="A646" s="221"/>
      <c r="B646" s="223" t="s">
        <v>735</v>
      </c>
      <c r="C646" s="209">
        <v>2000</v>
      </c>
      <c r="E646" s="214"/>
    </row>
    <row r="647" spans="1:5" ht="30">
      <c r="A647" s="221"/>
      <c r="B647" s="223" t="s">
        <v>739</v>
      </c>
      <c r="C647" s="209">
        <v>10000</v>
      </c>
      <c r="E647" s="214"/>
    </row>
    <row r="648" spans="1:5" ht="30">
      <c r="A648" s="221"/>
      <c r="B648" s="223" t="s">
        <v>740</v>
      </c>
      <c r="C648" s="209">
        <v>3000</v>
      </c>
      <c r="E648" s="214"/>
    </row>
    <row r="649" spans="1:5" ht="30">
      <c r="A649" s="221" t="s">
        <v>163</v>
      </c>
      <c r="B649" s="223" t="s">
        <v>741</v>
      </c>
      <c r="C649" s="212"/>
      <c r="D649" s="209">
        <v>10000</v>
      </c>
      <c r="E649" s="214"/>
    </row>
    <row r="650" spans="1:5" ht="31.5" customHeight="1">
      <c r="A650" s="221" t="s">
        <v>163</v>
      </c>
      <c r="B650" s="223" t="s">
        <v>742</v>
      </c>
      <c r="C650" s="212"/>
      <c r="D650" s="209">
        <f>SUM(C651:C655)</f>
        <v>70800</v>
      </c>
      <c r="E650" s="214"/>
    </row>
    <row r="651" spans="1:5" ht="19.5" customHeight="1">
      <c r="A651" s="221"/>
      <c r="B651" s="223" t="s">
        <v>743</v>
      </c>
      <c r="C651" s="209">
        <v>8000</v>
      </c>
      <c r="E651" s="214"/>
    </row>
    <row r="652" spans="1:5" ht="19.5" customHeight="1">
      <c r="A652" s="221"/>
      <c r="B652" s="223" t="s">
        <v>744</v>
      </c>
      <c r="C652" s="209">
        <v>10000</v>
      </c>
      <c r="E652" s="214"/>
    </row>
    <row r="653" spans="1:5" ht="19.5" customHeight="1">
      <c r="A653" s="221"/>
      <c r="B653" s="223" t="s">
        <v>745</v>
      </c>
      <c r="C653" s="209">
        <v>40000</v>
      </c>
      <c r="E653" s="214"/>
    </row>
    <row r="654" spans="1:5" ht="15">
      <c r="A654" s="221"/>
      <c r="B654" s="216" t="s">
        <v>746</v>
      </c>
      <c r="C654" s="209">
        <v>10800</v>
      </c>
      <c r="D654" s="231"/>
      <c r="E654" s="214"/>
    </row>
    <row r="655" spans="1:5" ht="15">
      <c r="A655" s="221"/>
      <c r="B655" s="216" t="s">
        <v>747</v>
      </c>
      <c r="C655" s="209">
        <v>2000</v>
      </c>
      <c r="D655" s="231"/>
      <c r="E655" s="214"/>
    </row>
    <row r="656" spans="1:6" ht="15">
      <c r="A656" s="221" t="s">
        <v>163</v>
      </c>
      <c r="B656" s="223" t="s">
        <v>748</v>
      </c>
      <c r="C656" s="212"/>
      <c r="D656" s="209">
        <v>5000</v>
      </c>
      <c r="E656" s="214"/>
      <c r="F656" s="240"/>
    </row>
    <row r="657" spans="1:5" ht="30">
      <c r="A657" s="221" t="s">
        <v>163</v>
      </c>
      <c r="B657" s="223" t="s">
        <v>749</v>
      </c>
      <c r="C657" s="212"/>
      <c r="D657" s="209">
        <v>8000</v>
      </c>
      <c r="E657" s="214"/>
    </row>
    <row r="658" spans="1:5" ht="60.75">
      <c r="A658" s="221" t="s">
        <v>163</v>
      </c>
      <c r="B658" s="216" t="s">
        <v>806</v>
      </c>
      <c r="D658" s="209">
        <f>SUM(C659:C660)</f>
        <v>1300000</v>
      </c>
      <c r="E658" s="214"/>
    </row>
    <row r="659" spans="1:5" ht="15">
      <c r="A659" s="221"/>
      <c r="B659" s="216" t="s">
        <v>750</v>
      </c>
      <c r="C659" s="209">
        <v>833432</v>
      </c>
      <c r="E659" s="214"/>
    </row>
    <row r="660" spans="1:5" ht="15">
      <c r="A660" s="221"/>
      <c r="B660" s="216" t="s">
        <v>342</v>
      </c>
      <c r="C660" s="209">
        <v>466568</v>
      </c>
      <c r="E660" s="214"/>
    </row>
    <row r="661" spans="1:5" ht="64.5" customHeight="1">
      <c r="A661" s="221" t="s">
        <v>163</v>
      </c>
      <c r="B661" s="223" t="s">
        <v>807</v>
      </c>
      <c r="D661" s="209">
        <v>300000</v>
      </c>
      <c r="E661" s="214"/>
    </row>
    <row r="662" spans="1:5" ht="33.75" customHeight="1">
      <c r="A662" s="221" t="s">
        <v>163</v>
      </c>
      <c r="B662" s="223" t="s">
        <v>808</v>
      </c>
      <c r="D662" s="209">
        <v>2000</v>
      </c>
      <c r="E662" s="214"/>
    </row>
    <row r="663" spans="1:5" ht="30.75">
      <c r="A663" s="221" t="s">
        <v>163</v>
      </c>
      <c r="B663" s="216" t="s">
        <v>809</v>
      </c>
      <c r="D663" s="209">
        <v>10000</v>
      </c>
      <c r="E663" s="214"/>
    </row>
    <row r="664" spans="1:5" ht="47.25" customHeight="1">
      <c r="A664" s="221" t="s">
        <v>163</v>
      </c>
      <c r="B664" s="216" t="s">
        <v>810</v>
      </c>
      <c r="D664" s="209">
        <v>2000</v>
      </c>
      <c r="E664" s="214"/>
    </row>
    <row r="665" spans="1:5" ht="15.75">
      <c r="A665" s="221" t="s">
        <v>163</v>
      </c>
      <c r="B665" s="216" t="s">
        <v>811</v>
      </c>
      <c r="D665" s="209">
        <v>2000</v>
      </c>
      <c r="E665" s="214"/>
    </row>
    <row r="666" spans="1:5" ht="30.75">
      <c r="A666" s="221" t="s">
        <v>163</v>
      </c>
      <c r="B666" s="216" t="s">
        <v>812</v>
      </c>
      <c r="D666" s="209">
        <v>2000</v>
      </c>
      <c r="E666" s="214"/>
    </row>
    <row r="667" spans="1:5" ht="44.25" customHeight="1">
      <c r="A667" s="221" t="s">
        <v>163</v>
      </c>
      <c r="B667" s="216" t="s">
        <v>813</v>
      </c>
      <c r="D667" s="209">
        <v>2000</v>
      </c>
      <c r="E667" s="214"/>
    </row>
    <row r="668" spans="1:5" ht="17.25" customHeight="1">
      <c r="A668" s="221" t="s">
        <v>163</v>
      </c>
      <c r="B668" s="216" t="s">
        <v>790</v>
      </c>
      <c r="D668" s="209">
        <v>28500</v>
      </c>
      <c r="E668" s="214"/>
    </row>
    <row r="669" spans="1:5" ht="15">
      <c r="A669" s="221"/>
      <c r="E669" s="214"/>
    </row>
    <row r="670" spans="1:254" s="250" customFormat="1" ht="36">
      <c r="A670" s="221"/>
      <c r="B670" s="237" t="s">
        <v>751</v>
      </c>
      <c r="C670" s="209"/>
      <c r="D670" s="213">
        <f>SUM(D674:D677)</f>
        <v>400000</v>
      </c>
      <c r="E670" s="214"/>
      <c r="F670" s="212"/>
      <c r="G670" s="249"/>
      <c r="H670" s="249"/>
      <c r="I670" s="249"/>
      <c r="J670" s="249"/>
      <c r="K670" s="249"/>
      <c r="L670" s="249"/>
      <c r="M670" s="249"/>
      <c r="N670" s="249"/>
      <c r="O670" s="249"/>
      <c r="P670" s="249"/>
      <c r="Q670" s="249"/>
      <c r="R670" s="249"/>
      <c r="S670" s="249"/>
      <c r="T670" s="249"/>
      <c r="U670" s="249"/>
      <c r="V670" s="249"/>
      <c r="W670" s="249"/>
      <c r="X670" s="249"/>
      <c r="Y670" s="249"/>
      <c r="Z670" s="249"/>
      <c r="AA670" s="249"/>
      <c r="AB670" s="249"/>
      <c r="AC670" s="249"/>
      <c r="AD670" s="249"/>
      <c r="AE670" s="249"/>
      <c r="AF670" s="249"/>
      <c r="AG670" s="249"/>
      <c r="AH670" s="249"/>
      <c r="AI670" s="249"/>
      <c r="AJ670" s="249"/>
      <c r="AK670" s="249"/>
      <c r="AL670" s="249"/>
      <c r="AM670" s="249"/>
      <c r="AN670" s="249"/>
      <c r="AO670" s="249"/>
      <c r="AP670" s="249"/>
      <c r="AQ670" s="249"/>
      <c r="AR670" s="249"/>
      <c r="AS670" s="249"/>
      <c r="AT670" s="249"/>
      <c r="AU670" s="249"/>
      <c r="AV670" s="249"/>
      <c r="AW670" s="249"/>
      <c r="AX670" s="249"/>
      <c r="AY670" s="249"/>
      <c r="AZ670" s="249"/>
      <c r="BA670" s="249"/>
      <c r="BB670" s="249"/>
      <c r="BC670" s="249"/>
      <c r="BD670" s="249"/>
      <c r="BE670" s="249"/>
      <c r="BF670" s="249"/>
      <c r="BG670" s="249"/>
      <c r="BH670" s="249"/>
      <c r="BI670" s="249"/>
      <c r="BJ670" s="249"/>
      <c r="BK670" s="249"/>
      <c r="BL670" s="249"/>
      <c r="BM670" s="249"/>
      <c r="BN670" s="249"/>
      <c r="BO670" s="249"/>
      <c r="BP670" s="249"/>
      <c r="BQ670" s="249"/>
      <c r="BR670" s="249"/>
      <c r="BS670" s="249"/>
      <c r="BT670" s="249"/>
      <c r="BU670" s="249"/>
      <c r="BV670" s="249"/>
      <c r="BW670" s="249"/>
      <c r="BX670" s="249"/>
      <c r="BY670" s="249"/>
      <c r="BZ670" s="249"/>
      <c r="CA670" s="249"/>
      <c r="CB670" s="249"/>
      <c r="CC670" s="249"/>
      <c r="CD670" s="249"/>
      <c r="CE670" s="249"/>
      <c r="CF670" s="249"/>
      <c r="CG670" s="249"/>
      <c r="CH670" s="249"/>
      <c r="CI670" s="249"/>
      <c r="CJ670" s="249"/>
      <c r="CK670" s="249"/>
      <c r="CL670" s="249"/>
      <c r="CM670" s="249"/>
      <c r="CN670" s="249"/>
      <c r="CO670" s="249"/>
      <c r="CP670" s="249"/>
      <c r="CQ670" s="249"/>
      <c r="CR670" s="249"/>
      <c r="CS670" s="249"/>
      <c r="CT670" s="249"/>
      <c r="CU670" s="249"/>
      <c r="CV670" s="249"/>
      <c r="CW670" s="249"/>
      <c r="CX670" s="249"/>
      <c r="CY670" s="249"/>
      <c r="CZ670" s="249"/>
      <c r="DA670" s="249"/>
      <c r="DB670" s="249"/>
      <c r="DC670" s="249"/>
      <c r="DD670" s="249"/>
      <c r="DE670" s="249"/>
      <c r="DF670" s="249"/>
      <c r="DG670" s="249"/>
      <c r="DH670" s="249"/>
      <c r="DI670" s="249"/>
      <c r="DJ670" s="249"/>
      <c r="DK670" s="249"/>
      <c r="DL670" s="249"/>
      <c r="DM670" s="249"/>
      <c r="DN670" s="249"/>
      <c r="DO670" s="249"/>
      <c r="DP670" s="249"/>
      <c r="DQ670" s="249"/>
      <c r="DR670" s="249"/>
      <c r="DS670" s="249"/>
      <c r="DT670" s="249"/>
      <c r="DU670" s="249"/>
      <c r="DV670" s="249"/>
      <c r="DW670" s="249"/>
      <c r="DX670" s="249"/>
      <c r="DY670" s="249"/>
      <c r="DZ670" s="249"/>
      <c r="EA670" s="249"/>
      <c r="EB670" s="249"/>
      <c r="EC670" s="249"/>
      <c r="ED670" s="249"/>
      <c r="EE670" s="249"/>
      <c r="EF670" s="249"/>
      <c r="EG670" s="249"/>
      <c r="EH670" s="249"/>
      <c r="EI670" s="249"/>
      <c r="EJ670" s="249"/>
      <c r="EK670" s="249"/>
      <c r="EL670" s="249"/>
      <c r="EM670" s="249"/>
      <c r="EN670" s="249"/>
      <c r="EO670" s="249"/>
      <c r="EP670" s="249"/>
      <c r="EQ670" s="249"/>
      <c r="ER670" s="249"/>
      <c r="ES670" s="249"/>
      <c r="ET670" s="249"/>
      <c r="EU670" s="249"/>
      <c r="EV670" s="249"/>
      <c r="EW670" s="249"/>
      <c r="EX670" s="249"/>
      <c r="EY670" s="249"/>
      <c r="EZ670" s="249"/>
      <c r="FA670" s="249"/>
      <c r="FB670" s="249"/>
      <c r="FC670" s="249"/>
      <c r="FD670" s="249"/>
      <c r="FE670" s="249"/>
      <c r="FF670" s="249"/>
      <c r="FG670" s="249"/>
      <c r="FH670" s="249"/>
      <c r="FI670" s="249"/>
      <c r="FJ670" s="249"/>
      <c r="FK670" s="249"/>
      <c r="FL670" s="249"/>
      <c r="FM670" s="249"/>
      <c r="FN670" s="249"/>
      <c r="FO670" s="249"/>
      <c r="FP670" s="249"/>
      <c r="FQ670" s="249"/>
      <c r="FR670" s="249"/>
      <c r="FS670" s="249"/>
      <c r="FT670" s="249"/>
      <c r="FU670" s="249"/>
      <c r="FV670" s="249"/>
      <c r="FW670" s="249"/>
      <c r="FX670" s="249"/>
      <c r="FY670" s="249"/>
      <c r="FZ670" s="249"/>
      <c r="GA670" s="249"/>
      <c r="GB670" s="249"/>
      <c r="GC670" s="249"/>
      <c r="GD670" s="249"/>
      <c r="GE670" s="249"/>
      <c r="GF670" s="249"/>
      <c r="GG670" s="249"/>
      <c r="GH670" s="249"/>
      <c r="GI670" s="249"/>
      <c r="GJ670" s="249"/>
      <c r="GK670" s="249"/>
      <c r="GL670" s="249"/>
      <c r="GM670" s="249"/>
      <c r="GN670" s="249"/>
      <c r="GO670" s="249"/>
      <c r="GP670" s="249"/>
      <c r="GQ670" s="249"/>
      <c r="GR670" s="249"/>
      <c r="GS670" s="249"/>
      <c r="GT670" s="249"/>
      <c r="GU670" s="249"/>
      <c r="GV670" s="249"/>
      <c r="GW670" s="249"/>
      <c r="GX670" s="249"/>
      <c r="GY670" s="249"/>
      <c r="GZ670" s="249"/>
      <c r="HA670" s="249"/>
      <c r="HB670" s="249"/>
      <c r="HC670" s="249"/>
      <c r="HD670" s="249"/>
      <c r="HE670" s="249"/>
      <c r="HF670" s="249"/>
      <c r="HG670" s="249"/>
      <c r="HH670" s="249"/>
      <c r="HI670" s="249"/>
      <c r="HJ670" s="249"/>
      <c r="HK670" s="249"/>
      <c r="HL670" s="249"/>
      <c r="HM670" s="249"/>
      <c r="HN670" s="249"/>
      <c r="HO670" s="249"/>
      <c r="HP670" s="249"/>
      <c r="HQ670" s="249"/>
      <c r="HR670" s="249"/>
      <c r="HS670" s="249"/>
      <c r="HT670" s="249"/>
      <c r="HU670" s="249"/>
      <c r="HV670" s="249"/>
      <c r="HW670" s="249"/>
      <c r="HX670" s="249"/>
      <c r="HY670" s="249"/>
      <c r="HZ670" s="249"/>
      <c r="IA670" s="249"/>
      <c r="IB670" s="249"/>
      <c r="IC670" s="249"/>
      <c r="ID670" s="249"/>
      <c r="IE670" s="249"/>
      <c r="IF670" s="249"/>
      <c r="IG670" s="249"/>
      <c r="IH670" s="249"/>
      <c r="II670" s="249"/>
      <c r="IJ670" s="249"/>
      <c r="IK670" s="249"/>
      <c r="IL670" s="249"/>
      <c r="IM670" s="249"/>
      <c r="IN670" s="249"/>
      <c r="IO670" s="249"/>
      <c r="IP670" s="249"/>
      <c r="IQ670" s="249"/>
      <c r="IR670" s="249"/>
      <c r="IS670" s="249"/>
      <c r="IT670" s="249"/>
    </row>
    <row r="671" spans="1:254" s="250" customFormat="1" ht="18">
      <c r="A671" s="221"/>
      <c r="B671" s="237"/>
      <c r="C671" s="209"/>
      <c r="D671" s="213"/>
      <c r="E671" s="214"/>
      <c r="F671" s="249"/>
      <c r="G671" s="249"/>
      <c r="H671" s="249"/>
      <c r="I671" s="249"/>
      <c r="J671" s="249"/>
      <c r="K671" s="249"/>
      <c r="L671" s="249"/>
      <c r="M671" s="249"/>
      <c r="N671" s="249"/>
      <c r="O671" s="249"/>
      <c r="P671" s="249"/>
      <c r="Q671" s="249"/>
      <c r="R671" s="249"/>
      <c r="S671" s="249"/>
      <c r="T671" s="249"/>
      <c r="U671" s="249"/>
      <c r="V671" s="249"/>
      <c r="W671" s="249"/>
      <c r="X671" s="249"/>
      <c r="Y671" s="249"/>
      <c r="Z671" s="249"/>
      <c r="AA671" s="249"/>
      <c r="AB671" s="249"/>
      <c r="AC671" s="249"/>
      <c r="AD671" s="249"/>
      <c r="AE671" s="249"/>
      <c r="AF671" s="249"/>
      <c r="AG671" s="249"/>
      <c r="AH671" s="249"/>
      <c r="AI671" s="249"/>
      <c r="AJ671" s="249"/>
      <c r="AK671" s="249"/>
      <c r="AL671" s="249"/>
      <c r="AM671" s="249"/>
      <c r="AN671" s="249"/>
      <c r="AO671" s="249"/>
      <c r="AP671" s="249"/>
      <c r="AQ671" s="249"/>
      <c r="AR671" s="249"/>
      <c r="AS671" s="249"/>
      <c r="AT671" s="249"/>
      <c r="AU671" s="249"/>
      <c r="AV671" s="249"/>
      <c r="AW671" s="249"/>
      <c r="AX671" s="249"/>
      <c r="AY671" s="249"/>
      <c r="AZ671" s="249"/>
      <c r="BA671" s="249"/>
      <c r="BB671" s="249"/>
      <c r="BC671" s="249"/>
      <c r="BD671" s="249"/>
      <c r="BE671" s="249"/>
      <c r="BF671" s="249"/>
      <c r="BG671" s="249"/>
      <c r="BH671" s="249"/>
      <c r="BI671" s="249"/>
      <c r="BJ671" s="249"/>
      <c r="BK671" s="249"/>
      <c r="BL671" s="249"/>
      <c r="BM671" s="249"/>
      <c r="BN671" s="249"/>
      <c r="BO671" s="249"/>
      <c r="BP671" s="249"/>
      <c r="BQ671" s="249"/>
      <c r="BR671" s="249"/>
      <c r="BS671" s="249"/>
      <c r="BT671" s="249"/>
      <c r="BU671" s="249"/>
      <c r="BV671" s="249"/>
      <c r="BW671" s="249"/>
      <c r="BX671" s="249"/>
      <c r="BY671" s="249"/>
      <c r="BZ671" s="249"/>
      <c r="CA671" s="249"/>
      <c r="CB671" s="249"/>
      <c r="CC671" s="249"/>
      <c r="CD671" s="249"/>
      <c r="CE671" s="249"/>
      <c r="CF671" s="249"/>
      <c r="CG671" s="249"/>
      <c r="CH671" s="249"/>
      <c r="CI671" s="249"/>
      <c r="CJ671" s="249"/>
      <c r="CK671" s="249"/>
      <c r="CL671" s="249"/>
      <c r="CM671" s="249"/>
      <c r="CN671" s="249"/>
      <c r="CO671" s="249"/>
      <c r="CP671" s="249"/>
      <c r="CQ671" s="249"/>
      <c r="CR671" s="249"/>
      <c r="CS671" s="249"/>
      <c r="CT671" s="249"/>
      <c r="CU671" s="249"/>
      <c r="CV671" s="249"/>
      <c r="CW671" s="249"/>
      <c r="CX671" s="249"/>
      <c r="CY671" s="249"/>
      <c r="CZ671" s="249"/>
      <c r="DA671" s="249"/>
      <c r="DB671" s="249"/>
      <c r="DC671" s="249"/>
      <c r="DD671" s="249"/>
      <c r="DE671" s="249"/>
      <c r="DF671" s="249"/>
      <c r="DG671" s="249"/>
      <c r="DH671" s="249"/>
      <c r="DI671" s="249"/>
      <c r="DJ671" s="249"/>
      <c r="DK671" s="249"/>
      <c r="DL671" s="249"/>
      <c r="DM671" s="249"/>
      <c r="DN671" s="249"/>
      <c r="DO671" s="249"/>
      <c r="DP671" s="249"/>
      <c r="DQ671" s="249"/>
      <c r="DR671" s="249"/>
      <c r="DS671" s="249"/>
      <c r="DT671" s="249"/>
      <c r="DU671" s="249"/>
      <c r="DV671" s="249"/>
      <c r="DW671" s="249"/>
      <c r="DX671" s="249"/>
      <c r="DY671" s="249"/>
      <c r="DZ671" s="249"/>
      <c r="EA671" s="249"/>
      <c r="EB671" s="249"/>
      <c r="EC671" s="249"/>
      <c r="ED671" s="249"/>
      <c r="EE671" s="249"/>
      <c r="EF671" s="249"/>
      <c r="EG671" s="249"/>
      <c r="EH671" s="249"/>
      <c r="EI671" s="249"/>
      <c r="EJ671" s="249"/>
      <c r="EK671" s="249"/>
      <c r="EL671" s="249"/>
      <c r="EM671" s="249"/>
      <c r="EN671" s="249"/>
      <c r="EO671" s="249"/>
      <c r="EP671" s="249"/>
      <c r="EQ671" s="249"/>
      <c r="ER671" s="249"/>
      <c r="ES671" s="249"/>
      <c r="ET671" s="249"/>
      <c r="EU671" s="249"/>
      <c r="EV671" s="249"/>
      <c r="EW671" s="249"/>
      <c r="EX671" s="249"/>
      <c r="EY671" s="249"/>
      <c r="EZ671" s="249"/>
      <c r="FA671" s="249"/>
      <c r="FB671" s="249"/>
      <c r="FC671" s="249"/>
      <c r="FD671" s="249"/>
      <c r="FE671" s="249"/>
      <c r="FF671" s="249"/>
      <c r="FG671" s="249"/>
      <c r="FH671" s="249"/>
      <c r="FI671" s="249"/>
      <c r="FJ671" s="249"/>
      <c r="FK671" s="249"/>
      <c r="FL671" s="249"/>
      <c r="FM671" s="249"/>
      <c r="FN671" s="249"/>
      <c r="FO671" s="249"/>
      <c r="FP671" s="249"/>
      <c r="FQ671" s="249"/>
      <c r="FR671" s="249"/>
      <c r="FS671" s="249"/>
      <c r="FT671" s="249"/>
      <c r="FU671" s="249"/>
      <c r="FV671" s="249"/>
      <c r="FW671" s="249"/>
      <c r="FX671" s="249"/>
      <c r="FY671" s="249"/>
      <c r="FZ671" s="249"/>
      <c r="GA671" s="249"/>
      <c r="GB671" s="249"/>
      <c r="GC671" s="249"/>
      <c r="GD671" s="249"/>
      <c r="GE671" s="249"/>
      <c r="GF671" s="249"/>
      <c r="GG671" s="249"/>
      <c r="GH671" s="249"/>
      <c r="GI671" s="249"/>
      <c r="GJ671" s="249"/>
      <c r="GK671" s="249"/>
      <c r="GL671" s="249"/>
      <c r="GM671" s="249"/>
      <c r="GN671" s="249"/>
      <c r="GO671" s="249"/>
      <c r="GP671" s="249"/>
      <c r="GQ671" s="249"/>
      <c r="GR671" s="249"/>
      <c r="GS671" s="249"/>
      <c r="GT671" s="249"/>
      <c r="GU671" s="249"/>
      <c r="GV671" s="249"/>
      <c r="GW671" s="249"/>
      <c r="GX671" s="249"/>
      <c r="GY671" s="249"/>
      <c r="GZ671" s="249"/>
      <c r="HA671" s="249"/>
      <c r="HB671" s="249"/>
      <c r="HC671" s="249"/>
      <c r="HD671" s="249"/>
      <c r="HE671" s="249"/>
      <c r="HF671" s="249"/>
      <c r="HG671" s="249"/>
      <c r="HH671" s="249"/>
      <c r="HI671" s="249"/>
      <c r="HJ671" s="249"/>
      <c r="HK671" s="249"/>
      <c r="HL671" s="249"/>
      <c r="HM671" s="249"/>
      <c r="HN671" s="249"/>
      <c r="HO671" s="249"/>
      <c r="HP671" s="249"/>
      <c r="HQ671" s="249"/>
      <c r="HR671" s="249"/>
      <c r="HS671" s="249"/>
      <c r="HT671" s="249"/>
      <c r="HU671" s="249"/>
      <c r="HV671" s="249"/>
      <c r="HW671" s="249"/>
      <c r="HX671" s="249"/>
      <c r="HY671" s="249"/>
      <c r="HZ671" s="249"/>
      <c r="IA671" s="249"/>
      <c r="IB671" s="249"/>
      <c r="IC671" s="249"/>
      <c r="ID671" s="249"/>
      <c r="IE671" s="249"/>
      <c r="IF671" s="249"/>
      <c r="IG671" s="249"/>
      <c r="IH671" s="249"/>
      <c r="II671" s="249"/>
      <c r="IJ671" s="249"/>
      <c r="IK671" s="249"/>
      <c r="IL671" s="249"/>
      <c r="IM671" s="249"/>
      <c r="IN671" s="249"/>
      <c r="IO671" s="249"/>
      <c r="IP671" s="249"/>
      <c r="IQ671" s="249"/>
      <c r="IR671" s="249"/>
      <c r="IS671" s="249"/>
      <c r="IT671" s="249"/>
    </row>
    <row r="672" spans="1:254" s="250" customFormat="1" ht="15.75">
      <c r="A672" s="221"/>
      <c r="B672" s="207" t="s">
        <v>319</v>
      </c>
      <c r="C672" s="209"/>
      <c r="D672" s="213">
        <f>SUM(D674:D677)</f>
        <v>400000</v>
      </c>
      <c r="E672" s="214"/>
      <c r="F672" s="249"/>
      <c r="G672" s="249"/>
      <c r="H672" s="249"/>
      <c r="I672" s="249"/>
      <c r="J672" s="249"/>
      <c r="K672" s="249"/>
      <c r="L672" s="249"/>
      <c r="M672" s="249"/>
      <c r="N672" s="249"/>
      <c r="O672" s="249"/>
      <c r="P672" s="249"/>
      <c r="Q672" s="249"/>
      <c r="R672" s="249"/>
      <c r="S672" s="249"/>
      <c r="T672" s="249"/>
      <c r="U672" s="249"/>
      <c r="V672" s="249"/>
      <c r="W672" s="249"/>
      <c r="X672" s="249"/>
      <c r="Y672" s="249"/>
      <c r="Z672" s="249"/>
      <c r="AA672" s="249"/>
      <c r="AB672" s="249"/>
      <c r="AC672" s="249"/>
      <c r="AD672" s="249"/>
      <c r="AE672" s="249"/>
      <c r="AF672" s="249"/>
      <c r="AG672" s="249"/>
      <c r="AH672" s="249"/>
      <c r="AI672" s="249"/>
      <c r="AJ672" s="249"/>
      <c r="AK672" s="249"/>
      <c r="AL672" s="249"/>
      <c r="AM672" s="249"/>
      <c r="AN672" s="249"/>
      <c r="AO672" s="249"/>
      <c r="AP672" s="249"/>
      <c r="AQ672" s="249"/>
      <c r="AR672" s="249"/>
      <c r="AS672" s="249"/>
      <c r="AT672" s="249"/>
      <c r="AU672" s="249"/>
      <c r="AV672" s="249"/>
      <c r="AW672" s="249"/>
      <c r="AX672" s="249"/>
      <c r="AY672" s="249"/>
      <c r="AZ672" s="249"/>
      <c r="BA672" s="249"/>
      <c r="BB672" s="249"/>
      <c r="BC672" s="249"/>
      <c r="BD672" s="249"/>
      <c r="BE672" s="249"/>
      <c r="BF672" s="249"/>
      <c r="BG672" s="249"/>
      <c r="BH672" s="249"/>
      <c r="BI672" s="249"/>
      <c r="BJ672" s="249"/>
      <c r="BK672" s="249"/>
      <c r="BL672" s="249"/>
      <c r="BM672" s="249"/>
      <c r="BN672" s="249"/>
      <c r="BO672" s="249"/>
      <c r="BP672" s="249"/>
      <c r="BQ672" s="249"/>
      <c r="BR672" s="249"/>
      <c r="BS672" s="249"/>
      <c r="BT672" s="249"/>
      <c r="BU672" s="249"/>
      <c r="BV672" s="249"/>
      <c r="BW672" s="249"/>
      <c r="BX672" s="249"/>
      <c r="BY672" s="249"/>
      <c r="BZ672" s="249"/>
      <c r="CA672" s="249"/>
      <c r="CB672" s="249"/>
      <c r="CC672" s="249"/>
      <c r="CD672" s="249"/>
      <c r="CE672" s="249"/>
      <c r="CF672" s="249"/>
      <c r="CG672" s="249"/>
      <c r="CH672" s="249"/>
      <c r="CI672" s="249"/>
      <c r="CJ672" s="249"/>
      <c r="CK672" s="249"/>
      <c r="CL672" s="249"/>
      <c r="CM672" s="249"/>
      <c r="CN672" s="249"/>
      <c r="CO672" s="249"/>
      <c r="CP672" s="249"/>
      <c r="CQ672" s="249"/>
      <c r="CR672" s="249"/>
      <c r="CS672" s="249"/>
      <c r="CT672" s="249"/>
      <c r="CU672" s="249"/>
      <c r="CV672" s="249"/>
      <c r="CW672" s="249"/>
      <c r="CX672" s="249"/>
      <c r="CY672" s="249"/>
      <c r="CZ672" s="249"/>
      <c r="DA672" s="249"/>
      <c r="DB672" s="249"/>
      <c r="DC672" s="249"/>
      <c r="DD672" s="249"/>
      <c r="DE672" s="249"/>
      <c r="DF672" s="249"/>
      <c r="DG672" s="249"/>
      <c r="DH672" s="249"/>
      <c r="DI672" s="249"/>
      <c r="DJ672" s="249"/>
      <c r="DK672" s="249"/>
      <c r="DL672" s="249"/>
      <c r="DM672" s="249"/>
      <c r="DN672" s="249"/>
      <c r="DO672" s="249"/>
      <c r="DP672" s="249"/>
      <c r="DQ672" s="249"/>
      <c r="DR672" s="249"/>
      <c r="DS672" s="249"/>
      <c r="DT672" s="249"/>
      <c r="DU672" s="249"/>
      <c r="DV672" s="249"/>
      <c r="DW672" s="249"/>
      <c r="DX672" s="249"/>
      <c r="DY672" s="249"/>
      <c r="DZ672" s="249"/>
      <c r="EA672" s="249"/>
      <c r="EB672" s="249"/>
      <c r="EC672" s="249"/>
      <c r="ED672" s="249"/>
      <c r="EE672" s="249"/>
      <c r="EF672" s="249"/>
      <c r="EG672" s="249"/>
      <c r="EH672" s="249"/>
      <c r="EI672" s="249"/>
      <c r="EJ672" s="249"/>
      <c r="EK672" s="249"/>
      <c r="EL672" s="249"/>
      <c r="EM672" s="249"/>
      <c r="EN672" s="249"/>
      <c r="EO672" s="249"/>
      <c r="EP672" s="249"/>
      <c r="EQ672" s="249"/>
      <c r="ER672" s="249"/>
      <c r="ES672" s="249"/>
      <c r="ET672" s="249"/>
      <c r="EU672" s="249"/>
      <c r="EV672" s="249"/>
      <c r="EW672" s="249"/>
      <c r="EX672" s="249"/>
      <c r="EY672" s="249"/>
      <c r="EZ672" s="249"/>
      <c r="FA672" s="249"/>
      <c r="FB672" s="249"/>
      <c r="FC672" s="249"/>
      <c r="FD672" s="249"/>
      <c r="FE672" s="249"/>
      <c r="FF672" s="249"/>
      <c r="FG672" s="249"/>
      <c r="FH672" s="249"/>
      <c r="FI672" s="249"/>
      <c r="FJ672" s="249"/>
      <c r="FK672" s="249"/>
      <c r="FL672" s="249"/>
      <c r="FM672" s="249"/>
      <c r="FN672" s="249"/>
      <c r="FO672" s="249"/>
      <c r="FP672" s="249"/>
      <c r="FQ672" s="249"/>
      <c r="FR672" s="249"/>
      <c r="FS672" s="249"/>
      <c r="FT672" s="249"/>
      <c r="FU672" s="249"/>
      <c r="FV672" s="249"/>
      <c r="FW672" s="249"/>
      <c r="FX672" s="249"/>
      <c r="FY672" s="249"/>
      <c r="FZ672" s="249"/>
      <c r="GA672" s="249"/>
      <c r="GB672" s="249"/>
      <c r="GC672" s="249"/>
      <c r="GD672" s="249"/>
      <c r="GE672" s="249"/>
      <c r="GF672" s="249"/>
      <c r="GG672" s="249"/>
      <c r="GH672" s="249"/>
      <c r="GI672" s="249"/>
      <c r="GJ672" s="249"/>
      <c r="GK672" s="249"/>
      <c r="GL672" s="249"/>
      <c r="GM672" s="249"/>
      <c r="GN672" s="249"/>
      <c r="GO672" s="249"/>
      <c r="GP672" s="249"/>
      <c r="GQ672" s="249"/>
      <c r="GR672" s="249"/>
      <c r="GS672" s="249"/>
      <c r="GT672" s="249"/>
      <c r="GU672" s="249"/>
      <c r="GV672" s="249"/>
      <c r="GW672" s="249"/>
      <c r="GX672" s="249"/>
      <c r="GY672" s="249"/>
      <c r="GZ672" s="249"/>
      <c r="HA672" s="249"/>
      <c r="HB672" s="249"/>
      <c r="HC672" s="249"/>
      <c r="HD672" s="249"/>
      <c r="HE672" s="249"/>
      <c r="HF672" s="249"/>
      <c r="HG672" s="249"/>
      <c r="HH672" s="249"/>
      <c r="HI672" s="249"/>
      <c r="HJ672" s="249"/>
      <c r="HK672" s="249"/>
      <c r="HL672" s="249"/>
      <c r="HM672" s="249"/>
      <c r="HN672" s="249"/>
      <c r="HO672" s="249"/>
      <c r="HP672" s="249"/>
      <c r="HQ672" s="249"/>
      <c r="HR672" s="249"/>
      <c r="HS672" s="249"/>
      <c r="HT672" s="249"/>
      <c r="HU672" s="249"/>
      <c r="HV672" s="249"/>
      <c r="HW672" s="249"/>
      <c r="HX672" s="249"/>
      <c r="HY672" s="249"/>
      <c r="HZ672" s="249"/>
      <c r="IA672" s="249"/>
      <c r="IB672" s="249"/>
      <c r="IC672" s="249"/>
      <c r="ID672" s="249"/>
      <c r="IE672" s="249"/>
      <c r="IF672" s="249"/>
      <c r="IG672" s="249"/>
      <c r="IH672" s="249"/>
      <c r="II672" s="249"/>
      <c r="IJ672" s="249"/>
      <c r="IK672" s="249"/>
      <c r="IL672" s="249"/>
      <c r="IM672" s="249"/>
      <c r="IN672" s="249"/>
      <c r="IO672" s="249"/>
      <c r="IP672" s="249"/>
      <c r="IQ672" s="249"/>
      <c r="IR672" s="249"/>
      <c r="IS672" s="249"/>
      <c r="IT672" s="249"/>
    </row>
    <row r="673" spans="1:254" s="250" customFormat="1" ht="18">
      <c r="A673" s="221"/>
      <c r="B673" s="237"/>
      <c r="C673" s="209"/>
      <c r="D673" s="213"/>
      <c r="E673" s="214"/>
      <c r="F673" s="249"/>
      <c r="G673" s="249"/>
      <c r="H673" s="249"/>
      <c r="I673" s="249"/>
      <c r="J673" s="249"/>
      <c r="K673" s="249"/>
      <c r="L673" s="249"/>
      <c r="M673" s="249"/>
      <c r="N673" s="249"/>
      <c r="O673" s="249"/>
      <c r="P673" s="249"/>
      <c r="Q673" s="249"/>
      <c r="R673" s="249"/>
      <c r="S673" s="249"/>
      <c r="T673" s="249"/>
      <c r="U673" s="249"/>
      <c r="V673" s="249"/>
      <c r="W673" s="249"/>
      <c r="X673" s="249"/>
      <c r="Y673" s="249"/>
      <c r="Z673" s="249"/>
      <c r="AA673" s="249"/>
      <c r="AB673" s="249"/>
      <c r="AC673" s="249"/>
      <c r="AD673" s="249"/>
      <c r="AE673" s="249"/>
      <c r="AF673" s="249"/>
      <c r="AG673" s="249"/>
      <c r="AH673" s="249"/>
      <c r="AI673" s="249"/>
      <c r="AJ673" s="249"/>
      <c r="AK673" s="249"/>
      <c r="AL673" s="249"/>
      <c r="AM673" s="249"/>
      <c r="AN673" s="249"/>
      <c r="AO673" s="249"/>
      <c r="AP673" s="249"/>
      <c r="AQ673" s="249"/>
      <c r="AR673" s="249"/>
      <c r="AS673" s="249"/>
      <c r="AT673" s="249"/>
      <c r="AU673" s="249"/>
      <c r="AV673" s="249"/>
      <c r="AW673" s="249"/>
      <c r="AX673" s="249"/>
      <c r="AY673" s="249"/>
      <c r="AZ673" s="249"/>
      <c r="BA673" s="249"/>
      <c r="BB673" s="249"/>
      <c r="BC673" s="249"/>
      <c r="BD673" s="249"/>
      <c r="BE673" s="249"/>
      <c r="BF673" s="249"/>
      <c r="BG673" s="249"/>
      <c r="BH673" s="249"/>
      <c r="BI673" s="249"/>
      <c r="BJ673" s="249"/>
      <c r="BK673" s="249"/>
      <c r="BL673" s="249"/>
      <c r="BM673" s="249"/>
      <c r="BN673" s="249"/>
      <c r="BO673" s="249"/>
      <c r="BP673" s="249"/>
      <c r="BQ673" s="249"/>
      <c r="BR673" s="249"/>
      <c r="BS673" s="249"/>
      <c r="BT673" s="249"/>
      <c r="BU673" s="249"/>
      <c r="BV673" s="249"/>
      <c r="BW673" s="249"/>
      <c r="BX673" s="249"/>
      <c r="BY673" s="249"/>
      <c r="BZ673" s="249"/>
      <c r="CA673" s="249"/>
      <c r="CB673" s="249"/>
      <c r="CC673" s="249"/>
      <c r="CD673" s="249"/>
      <c r="CE673" s="249"/>
      <c r="CF673" s="249"/>
      <c r="CG673" s="249"/>
      <c r="CH673" s="249"/>
      <c r="CI673" s="249"/>
      <c r="CJ673" s="249"/>
      <c r="CK673" s="249"/>
      <c r="CL673" s="249"/>
      <c r="CM673" s="249"/>
      <c r="CN673" s="249"/>
      <c r="CO673" s="249"/>
      <c r="CP673" s="249"/>
      <c r="CQ673" s="249"/>
      <c r="CR673" s="249"/>
      <c r="CS673" s="249"/>
      <c r="CT673" s="249"/>
      <c r="CU673" s="249"/>
      <c r="CV673" s="249"/>
      <c r="CW673" s="249"/>
      <c r="CX673" s="249"/>
      <c r="CY673" s="249"/>
      <c r="CZ673" s="249"/>
      <c r="DA673" s="249"/>
      <c r="DB673" s="249"/>
      <c r="DC673" s="249"/>
      <c r="DD673" s="249"/>
      <c r="DE673" s="249"/>
      <c r="DF673" s="249"/>
      <c r="DG673" s="249"/>
      <c r="DH673" s="249"/>
      <c r="DI673" s="249"/>
      <c r="DJ673" s="249"/>
      <c r="DK673" s="249"/>
      <c r="DL673" s="249"/>
      <c r="DM673" s="249"/>
      <c r="DN673" s="249"/>
      <c r="DO673" s="249"/>
      <c r="DP673" s="249"/>
      <c r="DQ673" s="249"/>
      <c r="DR673" s="249"/>
      <c r="DS673" s="249"/>
      <c r="DT673" s="249"/>
      <c r="DU673" s="249"/>
      <c r="DV673" s="249"/>
      <c r="DW673" s="249"/>
      <c r="DX673" s="249"/>
      <c r="DY673" s="249"/>
      <c r="DZ673" s="249"/>
      <c r="EA673" s="249"/>
      <c r="EB673" s="249"/>
      <c r="EC673" s="249"/>
      <c r="ED673" s="249"/>
      <c r="EE673" s="249"/>
      <c r="EF673" s="249"/>
      <c r="EG673" s="249"/>
      <c r="EH673" s="249"/>
      <c r="EI673" s="249"/>
      <c r="EJ673" s="249"/>
      <c r="EK673" s="249"/>
      <c r="EL673" s="249"/>
      <c r="EM673" s="249"/>
      <c r="EN673" s="249"/>
      <c r="EO673" s="249"/>
      <c r="EP673" s="249"/>
      <c r="EQ673" s="249"/>
      <c r="ER673" s="249"/>
      <c r="ES673" s="249"/>
      <c r="ET673" s="249"/>
      <c r="EU673" s="249"/>
      <c r="EV673" s="249"/>
      <c r="EW673" s="249"/>
      <c r="EX673" s="249"/>
      <c r="EY673" s="249"/>
      <c r="EZ673" s="249"/>
      <c r="FA673" s="249"/>
      <c r="FB673" s="249"/>
      <c r="FC673" s="249"/>
      <c r="FD673" s="249"/>
      <c r="FE673" s="249"/>
      <c r="FF673" s="249"/>
      <c r="FG673" s="249"/>
      <c r="FH673" s="249"/>
      <c r="FI673" s="249"/>
      <c r="FJ673" s="249"/>
      <c r="FK673" s="249"/>
      <c r="FL673" s="249"/>
      <c r="FM673" s="249"/>
      <c r="FN673" s="249"/>
      <c r="FO673" s="249"/>
      <c r="FP673" s="249"/>
      <c r="FQ673" s="249"/>
      <c r="FR673" s="249"/>
      <c r="FS673" s="249"/>
      <c r="FT673" s="249"/>
      <c r="FU673" s="249"/>
      <c r="FV673" s="249"/>
      <c r="FW673" s="249"/>
      <c r="FX673" s="249"/>
      <c r="FY673" s="249"/>
      <c r="FZ673" s="249"/>
      <c r="GA673" s="249"/>
      <c r="GB673" s="249"/>
      <c r="GC673" s="249"/>
      <c r="GD673" s="249"/>
      <c r="GE673" s="249"/>
      <c r="GF673" s="249"/>
      <c r="GG673" s="249"/>
      <c r="GH673" s="249"/>
      <c r="GI673" s="249"/>
      <c r="GJ673" s="249"/>
      <c r="GK673" s="249"/>
      <c r="GL673" s="249"/>
      <c r="GM673" s="249"/>
      <c r="GN673" s="249"/>
      <c r="GO673" s="249"/>
      <c r="GP673" s="249"/>
      <c r="GQ673" s="249"/>
      <c r="GR673" s="249"/>
      <c r="GS673" s="249"/>
      <c r="GT673" s="249"/>
      <c r="GU673" s="249"/>
      <c r="GV673" s="249"/>
      <c r="GW673" s="249"/>
      <c r="GX673" s="249"/>
      <c r="GY673" s="249"/>
      <c r="GZ673" s="249"/>
      <c r="HA673" s="249"/>
      <c r="HB673" s="249"/>
      <c r="HC673" s="249"/>
      <c r="HD673" s="249"/>
      <c r="HE673" s="249"/>
      <c r="HF673" s="249"/>
      <c r="HG673" s="249"/>
      <c r="HH673" s="249"/>
      <c r="HI673" s="249"/>
      <c r="HJ673" s="249"/>
      <c r="HK673" s="249"/>
      <c r="HL673" s="249"/>
      <c r="HM673" s="249"/>
      <c r="HN673" s="249"/>
      <c r="HO673" s="249"/>
      <c r="HP673" s="249"/>
      <c r="HQ673" s="249"/>
      <c r="HR673" s="249"/>
      <c r="HS673" s="249"/>
      <c r="HT673" s="249"/>
      <c r="HU673" s="249"/>
      <c r="HV673" s="249"/>
      <c r="HW673" s="249"/>
      <c r="HX673" s="249"/>
      <c r="HY673" s="249"/>
      <c r="HZ673" s="249"/>
      <c r="IA673" s="249"/>
      <c r="IB673" s="249"/>
      <c r="IC673" s="249"/>
      <c r="ID673" s="249"/>
      <c r="IE673" s="249"/>
      <c r="IF673" s="249"/>
      <c r="IG673" s="249"/>
      <c r="IH673" s="249"/>
      <c r="II673" s="249"/>
      <c r="IJ673" s="249"/>
      <c r="IK673" s="249"/>
      <c r="IL673" s="249"/>
      <c r="IM673" s="249"/>
      <c r="IN673" s="249"/>
      <c r="IO673" s="249"/>
      <c r="IP673" s="249"/>
      <c r="IQ673" s="249"/>
      <c r="IR673" s="249"/>
      <c r="IS673" s="249"/>
      <c r="IT673" s="249"/>
    </row>
    <row r="674" spans="1:5" ht="15">
      <c r="A674" s="221" t="s">
        <v>163</v>
      </c>
      <c r="B674" s="223" t="s">
        <v>754</v>
      </c>
      <c r="D674" s="209">
        <v>328044</v>
      </c>
      <c r="E674" s="214"/>
    </row>
    <row r="675" spans="1:5" ht="15">
      <c r="A675" s="221" t="s">
        <v>163</v>
      </c>
      <c r="B675" s="223" t="s">
        <v>755</v>
      </c>
      <c r="D675" s="209">
        <v>25000</v>
      </c>
      <c r="E675" s="214"/>
    </row>
    <row r="676" spans="1:5" ht="15">
      <c r="A676" s="221" t="s">
        <v>163</v>
      </c>
      <c r="B676" s="216" t="s">
        <v>756</v>
      </c>
      <c r="D676" s="209">
        <v>28345</v>
      </c>
      <c r="E676" s="214"/>
    </row>
    <row r="677" spans="1:5" ht="15">
      <c r="A677" s="221" t="s">
        <v>163</v>
      </c>
      <c r="B677" s="216" t="s">
        <v>757</v>
      </c>
      <c r="D677" s="209">
        <v>18611</v>
      </c>
      <c r="E677" s="214"/>
    </row>
    <row r="678" spans="1:5" ht="18" customHeight="1">
      <c r="A678" s="221"/>
      <c r="E678" s="214"/>
    </row>
    <row r="679" spans="1:5" ht="15">
      <c r="A679" s="248"/>
      <c r="C679" s="212"/>
      <c r="E679" s="214"/>
    </row>
    <row r="680" spans="1:5" ht="18">
      <c r="A680" s="221"/>
      <c r="B680" s="208" t="s">
        <v>758</v>
      </c>
      <c r="D680" s="213">
        <f>D686</f>
        <v>298390</v>
      </c>
      <c r="E680" s="214"/>
    </row>
    <row r="681" spans="1:5" ht="18">
      <c r="A681" s="221"/>
      <c r="B681" s="208"/>
      <c r="D681" s="213"/>
      <c r="E681" s="214"/>
    </row>
    <row r="682" spans="1:5" ht="15">
      <c r="A682" s="221"/>
      <c r="B682" s="216" t="s">
        <v>822</v>
      </c>
      <c r="E682" s="214"/>
    </row>
    <row r="683" spans="1:5" ht="15.75">
      <c r="A683" s="221"/>
      <c r="B683" s="217" t="s">
        <v>336</v>
      </c>
      <c r="C683" s="213">
        <f>SUM(D688:D713)</f>
        <v>244390</v>
      </c>
      <c r="E683" s="227"/>
    </row>
    <row r="684" spans="1:5" ht="15.75">
      <c r="A684" s="221"/>
      <c r="B684" s="217" t="s">
        <v>337</v>
      </c>
      <c r="C684" s="213">
        <f>D714+D715</f>
        <v>54000</v>
      </c>
      <c r="E684" s="214"/>
    </row>
    <row r="685" spans="1:5" ht="15.75">
      <c r="A685" s="221"/>
      <c r="B685" s="217"/>
      <c r="C685" s="213"/>
      <c r="E685" s="214"/>
    </row>
    <row r="686" spans="1:5" ht="15.75">
      <c r="A686" s="221"/>
      <c r="B686" s="207" t="s">
        <v>759</v>
      </c>
      <c r="D686" s="213">
        <f>SUM(D688:D715)</f>
        <v>298390</v>
      </c>
      <c r="E686" s="214"/>
    </row>
    <row r="687" spans="1:5" ht="15.75">
      <c r="A687" s="221"/>
      <c r="B687" s="207"/>
      <c r="D687" s="213"/>
      <c r="E687" s="214"/>
    </row>
    <row r="688" spans="1:5" ht="30">
      <c r="A688" s="221" t="s">
        <v>163</v>
      </c>
      <c r="B688" s="223" t="s">
        <v>227</v>
      </c>
      <c r="D688" s="209">
        <v>70000</v>
      </c>
      <c r="E688" s="214"/>
    </row>
    <row r="689" spans="1:5" ht="30">
      <c r="A689" s="221" t="s">
        <v>163</v>
      </c>
      <c r="B689" s="223" t="s">
        <v>760</v>
      </c>
      <c r="D689" s="209">
        <f>SUM(C690:C694)</f>
        <v>17000</v>
      </c>
      <c r="E689" s="227"/>
    </row>
    <row r="690" spans="1:5" ht="30">
      <c r="A690" s="221"/>
      <c r="B690" s="223" t="s">
        <v>761</v>
      </c>
      <c r="C690" s="209">
        <v>8000</v>
      </c>
      <c r="E690" s="227"/>
    </row>
    <row r="691" spans="1:5" ht="15">
      <c r="A691" s="221"/>
      <c r="B691" s="223" t="s">
        <v>762</v>
      </c>
      <c r="C691" s="209">
        <v>1500</v>
      </c>
      <c r="E691" s="214"/>
    </row>
    <row r="692" spans="1:5" ht="30">
      <c r="A692" s="221"/>
      <c r="B692" s="223" t="s">
        <v>763</v>
      </c>
      <c r="C692" s="209">
        <v>2000</v>
      </c>
      <c r="E692" s="214"/>
    </row>
    <row r="693" spans="1:5" ht="15">
      <c r="A693" s="221"/>
      <c r="B693" s="223" t="s">
        <v>792</v>
      </c>
      <c r="C693" s="209">
        <v>5000</v>
      </c>
      <c r="E693" s="214"/>
    </row>
    <row r="694" spans="1:5" ht="15">
      <c r="A694" s="221"/>
      <c r="B694" s="223" t="s">
        <v>764</v>
      </c>
      <c r="C694" s="209">
        <v>500</v>
      </c>
      <c r="E694" s="214"/>
    </row>
    <row r="695" spans="1:5" ht="30">
      <c r="A695" s="221" t="s">
        <v>163</v>
      </c>
      <c r="B695" s="223" t="s">
        <v>765</v>
      </c>
      <c r="D695" s="209">
        <f>SUM(C696:C698)</f>
        <v>17000</v>
      </c>
      <c r="E695" s="214"/>
    </row>
    <row r="696" spans="1:5" ht="45">
      <c r="A696" s="221"/>
      <c r="B696" s="216" t="s">
        <v>766</v>
      </c>
      <c r="C696" s="209">
        <v>8000</v>
      </c>
      <c r="E696" s="214"/>
    </row>
    <row r="697" spans="1:5" ht="15">
      <c r="A697" s="221"/>
      <c r="B697" s="216" t="s">
        <v>767</v>
      </c>
      <c r="C697" s="209">
        <v>4000</v>
      </c>
      <c r="E697" s="214"/>
    </row>
    <row r="698" spans="1:5" ht="15">
      <c r="A698" s="221"/>
      <c r="B698" s="216" t="s">
        <v>768</v>
      </c>
      <c r="C698" s="209">
        <v>5000</v>
      </c>
      <c r="E698" s="214"/>
    </row>
    <row r="699" spans="1:4" ht="30">
      <c r="A699" s="221" t="s">
        <v>163</v>
      </c>
      <c r="B699" s="216" t="s">
        <v>769</v>
      </c>
      <c r="D699" s="209">
        <f>SUM(C701:C713)</f>
        <v>140390</v>
      </c>
    </row>
    <row r="700" spans="1:2" ht="15">
      <c r="A700" s="212"/>
      <c r="B700" s="216" t="s">
        <v>822</v>
      </c>
    </row>
    <row r="701" spans="1:3" ht="30" customHeight="1">
      <c r="A701" s="212"/>
      <c r="B701" s="216" t="s">
        <v>770</v>
      </c>
      <c r="C701" s="209">
        <v>500</v>
      </c>
    </row>
    <row r="702" spans="1:3" ht="15">
      <c r="A702" s="212"/>
      <c r="B702" s="216" t="s">
        <v>771</v>
      </c>
      <c r="C702" s="209">
        <v>48000</v>
      </c>
    </row>
    <row r="703" spans="1:3" ht="15">
      <c r="A703" s="212"/>
      <c r="B703" s="216" t="s">
        <v>772</v>
      </c>
      <c r="C703" s="209">
        <v>8294</v>
      </c>
    </row>
    <row r="704" spans="1:3" ht="15">
      <c r="A704" s="212"/>
      <c r="B704" s="216" t="s">
        <v>773</v>
      </c>
      <c r="C704" s="209">
        <v>1176</v>
      </c>
    </row>
    <row r="705" spans="1:3" ht="15">
      <c r="A705" s="212"/>
      <c r="B705" s="216" t="s">
        <v>774</v>
      </c>
      <c r="C705" s="209">
        <v>10000</v>
      </c>
    </row>
    <row r="706" spans="1:3" ht="15">
      <c r="A706" s="212"/>
      <c r="B706" s="216" t="s">
        <v>775</v>
      </c>
      <c r="C706" s="209">
        <v>10000</v>
      </c>
    </row>
    <row r="707" spans="1:3" ht="15">
      <c r="A707" s="212"/>
      <c r="B707" s="216" t="s">
        <v>776</v>
      </c>
      <c r="C707" s="209">
        <v>17000</v>
      </c>
    </row>
    <row r="708" spans="1:3" ht="15">
      <c r="A708" s="212"/>
      <c r="B708" s="216" t="s">
        <v>793</v>
      </c>
      <c r="C708" s="209">
        <v>16000</v>
      </c>
    </row>
    <row r="709" spans="1:3" ht="15">
      <c r="A709" s="212"/>
      <c r="B709" s="216" t="s">
        <v>777</v>
      </c>
      <c r="C709" s="209">
        <v>180</v>
      </c>
    </row>
    <row r="710" spans="1:3" ht="30">
      <c r="A710" s="212"/>
      <c r="B710" s="216" t="s">
        <v>778</v>
      </c>
      <c r="C710" s="209">
        <v>20000</v>
      </c>
    </row>
    <row r="711" spans="1:3" ht="15">
      <c r="A711" s="212"/>
      <c r="B711" s="216" t="s">
        <v>779</v>
      </c>
      <c r="C711" s="209">
        <v>1500</v>
      </c>
    </row>
    <row r="712" spans="1:3" ht="15">
      <c r="A712" s="212"/>
      <c r="B712" s="216" t="s">
        <v>780</v>
      </c>
      <c r="C712" s="209">
        <v>4500</v>
      </c>
    </row>
    <row r="713" spans="1:3" ht="15.75" customHeight="1">
      <c r="A713" s="212"/>
      <c r="B713" s="216" t="s">
        <v>781</v>
      </c>
      <c r="C713" s="209">
        <v>3240</v>
      </c>
    </row>
    <row r="714" spans="1:4" ht="31.5" customHeight="1">
      <c r="A714" s="221" t="s">
        <v>163</v>
      </c>
      <c r="B714" s="216" t="s">
        <v>814</v>
      </c>
      <c r="D714" s="209">
        <v>20000</v>
      </c>
    </row>
    <row r="715" spans="1:4" ht="30.75">
      <c r="A715" s="221" t="s">
        <v>163</v>
      </c>
      <c r="B715" s="216" t="s">
        <v>815</v>
      </c>
      <c r="D715" s="209">
        <v>34000</v>
      </c>
    </row>
    <row r="716" ht="15">
      <c r="A716" s="212"/>
    </row>
  </sheetData>
  <printOptions/>
  <pageMargins left="0.7874015748031497" right="0.5905511811023623" top="0.984251968503937" bottom="0.984251968503937" header="0.5118110236220472" footer="0.5118110236220472"/>
  <pageSetup firstPageNumber="28" useFirstPageNumber="1" horizontalDpi="600" verticalDpi="600" orientation="portrait" paperSize="9" scale="90" r:id="rId1"/>
  <headerFooter alignWithMargins="0">
    <oddFooter>&amp;C&amp;P</oddFooter>
  </headerFooter>
  <rowBreaks count="7" manualBreakCount="7">
    <brk id="186" max="3" man="1"/>
    <brk id="392" max="3" man="1"/>
    <brk id="430" max="3" man="1"/>
    <brk id="555" max="3" man="1"/>
    <brk id="595" max="3" man="1"/>
    <brk id="657" max="3" man="1"/>
    <brk id="715" max="3" man="1"/>
  </rowBreaks>
  <colBreaks count="1" manualBreakCount="1">
    <brk id="4" max="5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SheetLayoutView="100" workbookViewId="0" topLeftCell="B1">
      <pane ySplit="6" topLeftCell="BM7" activePane="bottomLeft" state="frozen"/>
      <selection pane="topLeft" activeCell="A1" sqref="A1"/>
      <selection pane="bottomLeft" activeCell="B26" sqref="B26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32.375" style="1" customWidth="1"/>
    <col min="4" max="7" width="11.625" style="1" customWidth="1"/>
    <col min="8" max="10" width="10.75390625" style="1" customWidth="1"/>
    <col min="11" max="11" width="11.75390625" style="1" customWidth="1"/>
  </cols>
  <sheetData>
    <row r="1" spans="1:11" ht="18">
      <c r="A1" s="302" t="s">
        <v>903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>
      <c r="A2" s="56"/>
      <c r="B2" s="56"/>
      <c r="C2" s="56"/>
      <c r="D2" s="56"/>
      <c r="E2" s="56"/>
      <c r="G2" s="180"/>
      <c r="H2" s="180"/>
      <c r="I2" s="180"/>
      <c r="J2" s="180"/>
      <c r="K2" s="58" t="s">
        <v>879</v>
      </c>
    </row>
    <row r="3" spans="1:11" s="60" customFormat="1" ht="18.75" customHeight="1">
      <c r="A3" s="303" t="s">
        <v>818</v>
      </c>
      <c r="B3" s="303" t="s">
        <v>819</v>
      </c>
      <c r="C3" s="303" t="s">
        <v>834</v>
      </c>
      <c r="D3" s="303" t="s">
        <v>36</v>
      </c>
      <c r="E3" s="303" t="s">
        <v>822</v>
      </c>
      <c r="F3" s="303"/>
      <c r="G3" s="303"/>
      <c r="H3" s="303"/>
      <c r="I3" s="303"/>
      <c r="J3" s="303"/>
      <c r="K3" s="303"/>
    </row>
    <row r="4" spans="1:11" s="60" customFormat="1" ht="20.25" customHeight="1">
      <c r="A4" s="303"/>
      <c r="B4" s="303"/>
      <c r="C4" s="303"/>
      <c r="D4" s="303"/>
      <c r="E4" s="303" t="s">
        <v>856</v>
      </c>
      <c r="F4" s="303" t="s">
        <v>5</v>
      </c>
      <c r="G4" s="303"/>
      <c r="H4" s="303"/>
      <c r="I4" s="303"/>
      <c r="J4" s="303"/>
      <c r="K4" s="303" t="s">
        <v>859</v>
      </c>
    </row>
    <row r="5" spans="1:11" s="60" customFormat="1" ht="63.75">
      <c r="A5" s="303"/>
      <c r="B5" s="303"/>
      <c r="C5" s="303"/>
      <c r="D5" s="303"/>
      <c r="E5" s="303"/>
      <c r="F5" s="79" t="s">
        <v>34</v>
      </c>
      <c r="G5" s="79" t="s">
        <v>35</v>
      </c>
      <c r="H5" s="79" t="s">
        <v>30</v>
      </c>
      <c r="I5" s="79" t="s">
        <v>32</v>
      </c>
      <c r="J5" s="79" t="s">
        <v>33</v>
      </c>
      <c r="K5" s="303"/>
    </row>
    <row r="6" spans="1:11" s="60" customFormat="1" ht="12.7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</row>
    <row r="7" spans="1:11" s="60" customFormat="1" ht="25.5">
      <c r="A7" s="181" t="s">
        <v>171</v>
      </c>
      <c r="B7" s="181" t="s">
        <v>169</v>
      </c>
      <c r="C7" s="62" t="s">
        <v>228</v>
      </c>
      <c r="D7" s="182">
        <f>E7+K7</f>
        <v>332362</v>
      </c>
      <c r="E7" s="182"/>
      <c r="F7" s="183"/>
      <c r="G7" s="183"/>
      <c r="H7" s="183"/>
      <c r="I7" s="183"/>
      <c r="J7" s="183"/>
      <c r="K7" s="183">
        <v>332362</v>
      </c>
    </row>
    <row r="8" spans="1:11" s="60" customFormat="1" ht="12.75">
      <c r="A8" s="184"/>
      <c r="B8" s="184" t="s">
        <v>229</v>
      </c>
      <c r="C8" s="63" t="s">
        <v>230</v>
      </c>
      <c r="D8" s="185">
        <f aca="true" t="shared" si="0" ref="D8:D71">E8+K8</f>
        <v>13000</v>
      </c>
      <c r="E8" s="185">
        <v>13000</v>
      </c>
      <c r="F8" s="185"/>
      <c r="G8" s="185"/>
      <c r="H8" s="185"/>
      <c r="I8" s="185"/>
      <c r="J8" s="185"/>
      <c r="K8" s="185"/>
    </row>
    <row r="9" spans="1:11" s="60" customFormat="1" ht="12.75">
      <c r="A9" s="184"/>
      <c r="B9" s="184" t="s">
        <v>170</v>
      </c>
      <c r="C9" s="63" t="s">
        <v>231</v>
      </c>
      <c r="D9" s="185">
        <f t="shared" si="0"/>
        <v>98500</v>
      </c>
      <c r="E9" s="185">
        <v>66500</v>
      </c>
      <c r="F9" s="185"/>
      <c r="G9" s="185"/>
      <c r="H9" s="185"/>
      <c r="I9" s="185"/>
      <c r="J9" s="185"/>
      <c r="K9" s="186">
        <v>32000</v>
      </c>
    </row>
    <row r="10" spans="1:11" s="60" customFormat="1" ht="12.75">
      <c r="A10" s="63"/>
      <c r="B10" s="63"/>
      <c r="C10" s="187" t="s">
        <v>232</v>
      </c>
      <c r="D10" s="188">
        <f>SUM(D7:D9)</f>
        <v>443862</v>
      </c>
      <c r="E10" s="188">
        <f>SUM(E7:E9)</f>
        <v>79500</v>
      </c>
      <c r="F10" s="189"/>
      <c r="G10" s="189"/>
      <c r="H10" s="189"/>
      <c r="I10" s="189"/>
      <c r="J10" s="189"/>
      <c r="K10" s="188">
        <f>SUM(K7:K9)</f>
        <v>364362</v>
      </c>
    </row>
    <row r="11" spans="1:11" s="60" customFormat="1" ht="12.75">
      <c r="A11" s="190">
        <v>600</v>
      </c>
      <c r="B11" s="190">
        <v>60014</v>
      </c>
      <c r="C11" s="63" t="s">
        <v>233</v>
      </c>
      <c r="D11" s="185">
        <f t="shared" si="0"/>
        <v>700000</v>
      </c>
      <c r="E11" s="185">
        <v>700000</v>
      </c>
      <c r="F11" s="185"/>
      <c r="G11" s="185"/>
      <c r="H11" s="185">
        <v>700000</v>
      </c>
      <c r="I11" s="185"/>
      <c r="J11" s="185"/>
      <c r="K11" s="185"/>
    </row>
    <row r="12" spans="1:11" s="60" customFormat="1" ht="12.75">
      <c r="A12" s="190"/>
      <c r="B12" s="190">
        <v>60016</v>
      </c>
      <c r="C12" s="63" t="s">
        <v>234</v>
      </c>
      <c r="D12" s="185">
        <f t="shared" si="0"/>
        <v>1623997</v>
      </c>
      <c r="E12" s="185">
        <v>1101898</v>
      </c>
      <c r="F12" s="185">
        <v>16000</v>
      </c>
      <c r="G12" s="185"/>
      <c r="H12" s="186"/>
      <c r="I12" s="185"/>
      <c r="J12" s="185"/>
      <c r="K12" s="185">
        <v>522099</v>
      </c>
    </row>
    <row r="13" spans="1:11" s="60" customFormat="1" ht="12.75">
      <c r="A13" s="190"/>
      <c r="B13" s="190"/>
      <c r="C13" s="187" t="s">
        <v>235</v>
      </c>
      <c r="D13" s="188">
        <f>SUM(D11:D12)</f>
        <v>2323997</v>
      </c>
      <c r="E13" s="188">
        <f>SUM(E11:E12)</f>
        <v>1801898</v>
      </c>
      <c r="F13" s="188">
        <f>SUM(F11:F12)</f>
        <v>16000</v>
      </c>
      <c r="G13" s="189"/>
      <c r="H13" s="188">
        <f>SUM(H11:H12)</f>
        <v>700000</v>
      </c>
      <c r="I13" s="189"/>
      <c r="J13" s="189"/>
      <c r="K13" s="191">
        <f>SUM(K11:K12)</f>
        <v>522099</v>
      </c>
    </row>
    <row r="14" spans="1:11" s="60" customFormat="1" ht="12.75">
      <c r="A14" s="190">
        <v>710</v>
      </c>
      <c r="B14" s="190">
        <v>71035</v>
      </c>
      <c r="C14" s="192" t="s">
        <v>236</v>
      </c>
      <c r="D14" s="185">
        <f t="shared" si="0"/>
        <v>2500</v>
      </c>
      <c r="E14" s="185">
        <v>2500</v>
      </c>
      <c r="F14" s="185"/>
      <c r="G14" s="185"/>
      <c r="H14" s="185"/>
      <c r="I14" s="185"/>
      <c r="J14" s="185"/>
      <c r="K14" s="185"/>
    </row>
    <row r="15" spans="1:11" s="60" customFormat="1" ht="12.75">
      <c r="A15" s="190"/>
      <c r="B15" s="190"/>
      <c r="C15" s="187" t="s">
        <v>237</v>
      </c>
      <c r="D15" s="188">
        <f>SUM(D14)</f>
        <v>2500</v>
      </c>
      <c r="E15" s="188">
        <f>SUM(E14)</f>
        <v>2500</v>
      </c>
      <c r="F15" s="189"/>
      <c r="G15" s="189"/>
      <c r="H15" s="189"/>
      <c r="I15" s="189"/>
      <c r="J15" s="189"/>
      <c r="K15" s="189"/>
    </row>
    <row r="16" spans="1:11" s="60" customFormat="1" ht="12.75">
      <c r="A16" s="190">
        <v>750</v>
      </c>
      <c r="B16" s="190">
        <v>75011</v>
      </c>
      <c r="C16" s="63" t="s">
        <v>238</v>
      </c>
      <c r="D16" s="185">
        <f t="shared" si="0"/>
        <v>77230</v>
      </c>
      <c r="E16" s="185">
        <v>77230</v>
      </c>
      <c r="F16" s="185">
        <v>63476</v>
      </c>
      <c r="G16" s="185">
        <v>12524</v>
      </c>
      <c r="H16" s="185"/>
      <c r="I16" s="185"/>
      <c r="J16" s="185"/>
      <c r="K16" s="185"/>
    </row>
    <row r="17" spans="1:11" s="60" customFormat="1" ht="25.5">
      <c r="A17" s="190"/>
      <c r="B17" s="190">
        <v>75022</v>
      </c>
      <c r="C17" s="63" t="s">
        <v>239</v>
      </c>
      <c r="D17" s="185">
        <f t="shared" si="0"/>
        <v>142000</v>
      </c>
      <c r="E17" s="185">
        <v>142000</v>
      </c>
      <c r="F17" s="185"/>
      <c r="G17" s="185"/>
      <c r="H17" s="185"/>
      <c r="I17" s="185"/>
      <c r="J17" s="185"/>
      <c r="K17" s="185"/>
    </row>
    <row r="18" spans="1:11" s="60" customFormat="1" ht="25.5">
      <c r="A18" s="193"/>
      <c r="B18" s="193">
        <v>75023</v>
      </c>
      <c r="C18" s="63" t="s">
        <v>240</v>
      </c>
      <c r="D18" s="185">
        <f t="shared" si="0"/>
        <v>3294411</v>
      </c>
      <c r="E18" s="185">
        <v>3085411</v>
      </c>
      <c r="F18" s="186">
        <v>2021084</v>
      </c>
      <c r="G18" s="186">
        <v>366507</v>
      </c>
      <c r="H18" s="186"/>
      <c r="I18" s="186"/>
      <c r="J18" s="186"/>
      <c r="K18" s="186">
        <v>209000</v>
      </c>
    </row>
    <row r="19" spans="1:11" s="60" customFormat="1" ht="25.5">
      <c r="A19" s="193"/>
      <c r="B19" s="193">
        <v>75075</v>
      </c>
      <c r="C19" s="194" t="s">
        <v>241</v>
      </c>
      <c r="D19" s="185">
        <f t="shared" si="0"/>
        <v>36500</v>
      </c>
      <c r="E19" s="185">
        <v>36500</v>
      </c>
      <c r="F19" s="186">
        <v>7260</v>
      </c>
      <c r="G19" s="186"/>
      <c r="H19" s="186"/>
      <c r="I19" s="186"/>
      <c r="J19" s="186"/>
      <c r="K19" s="186"/>
    </row>
    <row r="20" spans="1:11" s="60" customFormat="1" ht="12.75">
      <c r="A20" s="193"/>
      <c r="B20" s="193">
        <v>75095</v>
      </c>
      <c r="C20" s="195" t="s">
        <v>231</v>
      </c>
      <c r="D20" s="185">
        <f t="shared" si="0"/>
        <v>200000</v>
      </c>
      <c r="E20" s="185">
        <v>200000</v>
      </c>
      <c r="F20" s="186">
        <v>139982</v>
      </c>
      <c r="G20" s="186">
        <v>27618</v>
      </c>
      <c r="H20" s="186"/>
      <c r="I20" s="186"/>
      <c r="J20" s="186"/>
      <c r="K20" s="186"/>
    </row>
    <row r="21" spans="1:11" s="60" customFormat="1" ht="12.75">
      <c r="A21" s="193"/>
      <c r="B21" s="193"/>
      <c r="C21" s="196" t="s">
        <v>242</v>
      </c>
      <c r="D21" s="188">
        <f>SUM(D16:D20)</f>
        <v>3750141</v>
      </c>
      <c r="E21" s="188">
        <f>SUM(E16:E20)</f>
        <v>3541141</v>
      </c>
      <c r="F21" s="188">
        <f>SUM(F16:F20)</f>
        <v>2231802</v>
      </c>
      <c r="G21" s="188">
        <f>SUM(G16:G20)</f>
        <v>406649</v>
      </c>
      <c r="H21" s="197"/>
      <c r="I21" s="197"/>
      <c r="J21" s="197"/>
      <c r="K21" s="188">
        <f>SUM(K16:K20)</f>
        <v>209000</v>
      </c>
    </row>
    <row r="22" spans="1:11" s="60" customFormat="1" ht="25.5">
      <c r="A22" s="190">
        <v>751</v>
      </c>
      <c r="B22" s="190">
        <v>75101</v>
      </c>
      <c r="C22" s="63" t="s">
        <v>243</v>
      </c>
      <c r="D22" s="185">
        <f t="shared" si="0"/>
        <v>2195</v>
      </c>
      <c r="E22" s="185">
        <v>2195</v>
      </c>
      <c r="F22" s="185"/>
      <c r="G22" s="185"/>
      <c r="H22" s="185"/>
      <c r="I22" s="185"/>
      <c r="J22" s="185"/>
      <c r="K22" s="185"/>
    </row>
    <row r="23" spans="1:11" s="60" customFormat="1" ht="38.25">
      <c r="A23" s="190"/>
      <c r="B23" s="190"/>
      <c r="C23" s="187" t="s">
        <v>244</v>
      </c>
      <c r="D23" s="188">
        <f>SUM(D22)</f>
        <v>2195</v>
      </c>
      <c r="E23" s="188">
        <f>SUM(E22)</f>
        <v>2195</v>
      </c>
      <c r="F23" s="189"/>
      <c r="G23" s="189"/>
      <c r="H23" s="189"/>
      <c r="I23" s="189"/>
      <c r="J23" s="189"/>
      <c r="K23" s="189"/>
    </row>
    <row r="24" spans="1:11" s="60" customFormat="1" ht="12.75">
      <c r="A24" s="193">
        <v>752</v>
      </c>
      <c r="B24" s="193">
        <v>75212</v>
      </c>
      <c r="C24" s="194" t="s">
        <v>245</v>
      </c>
      <c r="D24" s="185">
        <f t="shared" si="0"/>
        <v>21500</v>
      </c>
      <c r="E24" s="185">
        <v>21500</v>
      </c>
      <c r="F24" s="186"/>
      <c r="G24" s="186"/>
      <c r="H24" s="186"/>
      <c r="I24" s="186"/>
      <c r="J24" s="186"/>
      <c r="K24" s="186"/>
    </row>
    <row r="25" spans="1:11" s="60" customFormat="1" ht="12.75">
      <c r="A25" s="193"/>
      <c r="B25" s="193"/>
      <c r="C25" s="196" t="s">
        <v>246</v>
      </c>
      <c r="D25" s="188">
        <f>SUM(D24)</f>
        <v>21500</v>
      </c>
      <c r="E25" s="188">
        <f>SUM(E24)</f>
        <v>21500</v>
      </c>
      <c r="F25" s="197"/>
      <c r="G25" s="197"/>
      <c r="H25" s="197"/>
      <c r="I25" s="197"/>
      <c r="J25" s="197"/>
      <c r="K25" s="197"/>
    </row>
    <row r="26" spans="1:11" s="60" customFormat="1" ht="12.75">
      <c r="A26" s="193">
        <v>754</v>
      </c>
      <c r="B26" s="193">
        <v>75403</v>
      </c>
      <c r="C26" s="194" t="s">
        <v>247</v>
      </c>
      <c r="D26" s="185">
        <f t="shared" si="0"/>
        <v>11000</v>
      </c>
      <c r="E26" s="185">
        <v>11000</v>
      </c>
      <c r="F26" s="186"/>
      <c r="G26" s="186"/>
      <c r="H26" s="186">
        <v>11000</v>
      </c>
      <c r="I26" s="186"/>
      <c r="J26" s="186"/>
      <c r="K26" s="186"/>
    </row>
    <row r="27" spans="1:11" s="60" customFormat="1" ht="12.75">
      <c r="A27" s="193"/>
      <c r="B27" s="193">
        <v>75412</v>
      </c>
      <c r="C27" s="194" t="s">
        <v>248</v>
      </c>
      <c r="D27" s="185">
        <f t="shared" si="0"/>
        <v>158820</v>
      </c>
      <c r="E27" s="185">
        <v>158820</v>
      </c>
      <c r="F27" s="186">
        <v>16800</v>
      </c>
      <c r="G27" s="186">
        <v>4000</v>
      </c>
      <c r="H27" s="186"/>
      <c r="I27" s="186"/>
      <c r="J27" s="186"/>
      <c r="K27" s="186"/>
    </row>
    <row r="28" spans="1:11" s="60" customFormat="1" ht="25.5">
      <c r="A28" s="193"/>
      <c r="B28" s="193"/>
      <c r="C28" s="196" t="s">
        <v>249</v>
      </c>
      <c r="D28" s="188">
        <f>SUM(D26:D27)</f>
        <v>169820</v>
      </c>
      <c r="E28" s="188">
        <f>SUM(E26:E27)</f>
        <v>169820</v>
      </c>
      <c r="F28" s="188">
        <f>SUM(F26:F27)</f>
        <v>16800</v>
      </c>
      <c r="G28" s="188">
        <f>SUM(G26:G27)</f>
        <v>4000</v>
      </c>
      <c r="H28" s="188">
        <f>SUM(H26:H27)</f>
        <v>11000</v>
      </c>
      <c r="I28" s="197"/>
      <c r="J28" s="197"/>
      <c r="K28" s="197"/>
    </row>
    <row r="29" spans="1:11" s="60" customFormat="1" ht="38.25">
      <c r="A29" s="190">
        <v>757</v>
      </c>
      <c r="B29" s="190">
        <v>75702</v>
      </c>
      <c r="C29" s="63" t="s">
        <v>250</v>
      </c>
      <c r="D29" s="185">
        <f t="shared" si="0"/>
        <v>20000</v>
      </c>
      <c r="E29" s="185">
        <v>20000</v>
      </c>
      <c r="F29" s="185"/>
      <c r="G29" s="185"/>
      <c r="H29" s="185"/>
      <c r="I29" s="185">
        <v>20000</v>
      </c>
      <c r="J29" s="185"/>
      <c r="K29" s="185"/>
    </row>
    <row r="30" spans="1:11" s="60" customFormat="1" ht="51">
      <c r="A30" s="193"/>
      <c r="B30" s="193">
        <v>75704</v>
      </c>
      <c r="C30" s="194" t="s">
        <v>251</v>
      </c>
      <c r="D30" s="185">
        <f t="shared" si="0"/>
        <v>510000</v>
      </c>
      <c r="E30" s="185">
        <v>510000</v>
      </c>
      <c r="F30" s="186"/>
      <c r="G30" s="186"/>
      <c r="H30" s="186"/>
      <c r="I30" s="186"/>
      <c r="J30" s="186">
        <v>510000</v>
      </c>
      <c r="K30" s="186"/>
    </row>
    <row r="31" spans="1:11" s="60" customFormat="1" ht="12.75">
      <c r="A31" s="193"/>
      <c r="B31" s="193"/>
      <c r="C31" s="196" t="s">
        <v>252</v>
      </c>
      <c r="D31" s="188">
        <f>SUM(D29:D30)</f>
        <v>530000</v>
      </c>
      <c r="E31" s="188">
        <f>SUM(E29:E30)</f>
        <v>530000</v>
      </c>
      <c r="F31" s="197"/>
      <c r="G31" s="197"/>
      <c r="H31" s="197"/>
      <c r="I31" s="188">
        <f>SUM(I29:I30)</f>
        <v>20000</v>
      </c>
      <c r="J31" s="188">
        <f>SUM(J29:J30)</f>
        <v>510000</v>
      </c>
      <c r="K31" s="197"/>
    </row>
    <row r="32" spans="1:11" s="60" customFormat="1" ht="12.75">
      <c r="A32" s="193">
        <v>758</v>
      </c>
      <c r="B32" s="193">
        <v>75818</v>
      </c>
      <c r="C32" s="195" t="s">
        <v>253</v>
      </c>
      <c r="D32" s="185">
        <f t="shared" si="0"/>
        <v>50000</v>
      </c>
      <c r="E32" s="198">
        <v>50000</v>
      </c>
      <c r="F32" s="186"/>
      <c r="G32" s="186"/>
      <c r="H32" s="186"/>
      <c r="I32" s="199"/>
      <c r="J32" s="199"/>
      <c r="K32" s="186"/>
    </row>
    <row r="33" spans="1:11" s="60" customFormat="1" ht="12.75">
      <c r="A33" s="193"/>
      <c r="B33" s="193"/>
      <c r="C33" s="196" t="s">
        <v>254</v>
      </c>
      <c r="D33" s="188">
        <f>SUM(D32)</f>
        <v>50000</v>
      </c>
      <c r="E33" s="188">
        <f>SUM(E32)</f>
        <v>50000</v>
      </c>
      <c r="F33" s="197"/>
      <c r="G33" s="197"/>
      <c r="H33" s="197"/>
      <c r="I33" s="188"/>
      <c r="J33" s="188"/>
      <c r="K33" s="197"/>
    </row>
    <row r="34" spans="1:11" s="60" customFormat="1" ht="12.75">
      <c r="A34" s="193">
        <v>801</v>
      </c>
      <c r="B34" s="193">
        <v>80101</v>
      </c>
      <c r="C34" s="195" t="s">
        <v>255</v>
      </c>
      <c r="D34" s="185">
        <f t="shared" si="0"/>
        <v>5172798</v>
      </c>
      <c r="E34" s="198">
        <v>5126798</v>
      </c>
      <c r="F34" s="186">
        <v>3312963</v>
      </c>
      <c r="G34" s="186">
        <v>658420</v>
      </c>
      <c r="H34" s="186">
        <v>34573</v>
      </c>
      <c r="I34" s="199"/>
      <c r="J34" s="199"/>
      <c r="K34" s="186">
        <v>46000</v>
      </c>
    </row>
    <row r="35" spans="1:11" s="60" customFormat="1" ht="25.5">
      <c r="A35" s="193"/>
      <c r="B35" s="193">
        <v>80103</v>
      </c>
      <c r="C35" s="195" t="s">
        <v>256</v>
      </c>
      <c r="D35" s="185">
        <f t="shared" si="0"/>
        <v>85668</v>
      </c>
      <c r="E35" s="198">
        <v>85668</v>
      </c>
      <c r="F35" s="186">
        <v>65274</v>
      </c>
      <c r="G35" s="186">
        <v>13537</v>
      </c>
      <c r="H35" s="186"/>
      <c r="I35" s="199"/>
      <c r="J35" s="199"/>
      <c r="K35" s="186"/>
    </row>
    <row r="36" spans="1:11" s="60" customFormat="1" ht="12.75">
      <c r="A36" s="193"/>
      <c r="B36" s="193">
        <v>80104</v>
      </c>
      <c r="C36" s="195" t="s">
        <v>257</v>
      </c>
      <c r="D36" s="185">
        <f t="shared" si="0"/>
        <v>627836</v>
      </c>
      <c r="E36" s="198">
        <v>619836</v>
      </c>
      <c r="F36" s="186">
        <v>378931</v>
      </c>
      <c r="G36" s="186">
        <v>72379</v>
      </c>
      <c r="H36" s="186"/>
      <c r="I36" s="199"/>
      <c r="J36" s="199"/>
      <c r="K36" s="186">
        <v>8000</v>
      </c>
    </row>
    <row r="37" spans="1:11" s="60" customFormat="1" ht="12.75">
      <c r="A37" s="193"/>
      <c r="B37" s="193">
        <v>80110</v>
      </c>
      <c r="C37" s="195" t="s">
        <v>258</v>
      </c>
      <c r="D37" s="185">
        <f t="shared" si="0"/>
        <v>2197040</v>
      </c>
      <c r="E37" s="198">
        <v>2197040</v>
      </c>
      <c r="F37" s="186">
        <v>1571571</v>
      </c>
      <c r="G37" s="186">
        <v>319911</v>
      </c>
      <c r="H37" s="186"/>
      <c r="I37" s="199"/>
      <c r="J37" s="199"/>
      <c r="K37" s="186"/>
    </row>
    <row r="38" spans="1:11" s="60" customFormat="1" ht="12.75">
      <c r="A38" s="190"/>
      <c r="B38" s="190">
        <v>80113</v>
      </c>
      <c r="C38" s="192" t="s">
        <v>259</v>
      </c>
      <c r="D38" s="185">
        <f t="shared" si="0"/>
        <v>287000</v>
      </c>
      <c r="E38" s="198">
        <v>287000</v>
      </c>
      <c r="F38" s="185"/>
      <c r="G38" s="185"/>
      <c r="H38" s="185"/>
      <c r="I38" s="199"/>
      <c r="J38" s="199"/>
      <c r="K38" s="185"/>
    </row>
    <row r="39" spans="1:11" s="60" customFormat="1" ht="12.75">
      <c r="A39" s="190"/>
      <c r="B39" s="190">
        <v>80120</v>
      </c>
      <c r="C39" s="192" t="s">
        <v>260</v>
      </c>
      <c r="D39" s="185">
        <f t="shared" si="0"/>
        <v>868083</v>
      </c>
      <c r="E39" s="198">
        <v>868083</v>
      </c>
      <c r="F39" s="185">
        <v>548872</v>
      </c>
      <c r="G39" s="185">
        <v>109039</v>
      </c>
      <c r="H39" s="185"/>
      <c r="I39" s="199"/>
      <c r="J39" s="199"/>
      <c r="K39" s="185"/>
    </row>
    <row r="40" spans="1:11" s="60" customFormat="1" ht="25.5">
      <c r="A40" s="193"/>
      <c r="B40" s="193">
        <v>80146</v>
      </c>
      <c r="C40" s="195" t="s">
        <v>261</v>
      </c>
      <c r="D40" s="185">
        <f t="shared" si="0"/>
        <v>48698</v>
      </c>
      <c r="E40" s="198">
        <v>48698</v>
      </c>
      <c r="F40" s="186"/>
      <c r="G40" s="186"/>
      <c r="H40" s="186"/>
      <c r="I40" s="199"/>
      <c r="J40" s="199"/>
      <c r="K40" s="186"/>
    </row>
    <row r="41" spans="1:11" s="60" customFormat="1" ht="12.75">
      <c r="A41" s="190"/>
      <c r="B41" s="190">
        <v>80195</v>
      </c>
      <c r="C41" s="192" t="s">
        <v>231</v>
      </c>
      <c r="D41" s="185">
        <f t="shared" si="0"/>
        <v>63751</v>
      </c>
      <c r="E41" s="198">
        <v>63751</v>
      </c>
      <c r="F41" s="185"/>
      <c r="G41" s="185"/>
      <c r="H41" s="185"/>
      <c r="I41" s="199"/>
      <c r="J41" s="199"/>
      <c r="K41" s="185"/>
    </row>
    <row r="42" spans="1:11" s="60" customFormat="1" ht="12.75">
      <c r="A42" s="190"/>
      <c r="B42" s="190"/>
      <c r="C42" s="187" t="s">
        <v>262</v>
      </c>
      <c r="D42" s="188">
        <f>SUM(D34:D41)</f>
        <v>9350874</v>
      </c>
      <c r="E42" s="188">
        <f>SUM(E34:E41)</f>
        <v>9296874</v>
      </c>
      <c r="F42" s="188">
        <f aca="true" t="shared" si="1" ref="F42:K42">SUM(F34:F41)</f>
        <v>5877611</v>
      </c>
      <c r="G42" s="188">
        <f t="shared" si="1"/>
        <v>1173286</v>
      </c>
      <c r="H42" s="188">
        <f t="shared" si="1"/>
        <v>34573</v>
      </c>
      <c r="I42" s="188"/>
      <c r="J42" s="188"/>
      <c r="K42" s="188">
        <f t="shared" si="1"/>
        <v>54000</v>
      </c>
    </row>
    <row r="43" spans="1:11" s="60" customFormat="1" ht="12.75">
      <c r="A43" s="193">
        <v>851</v>
      </c>
      <c r="B43" s="193">
        <v>85121</v>
      </c>
      <c r="C43" s="195" t="s">
        <v>263</v>
      </c>
      <c r="D43" s="185">
        <f t="shared" si="0"/>
        <v>22136</v>
      </c>
      <c r="E43" s="198">
        <v>15000</v>
      </c>
      <c r="F43" s="186"/>
      <c r="G43" s="186"/>
      <c r="H43" s="186"/>
      <c r="I43" s="199"/>
      <c r="J43" s="199"/>
      <c r="K43" s="186">
        <v>7136</v>
      </c>
    </row>
    <row r="44" spans="1:11" s="60" customFormat="1" ht="12.75">
      <c r="A44" s="193"/>
      <c r="B44" s="193">
        <v>85153</v>
      </c>
      <c r="C44" s="195" t="s">
        <v>297</v>
      </c>
      <c r="D44" s="185">
        <f t="shared" si="0"/>
        <v>16000</v>
      </c>
      <c r="E44" s="198">
        <v>16000</v>
      </c>
      <c r="F44" s="186"/>
      <c r="G44" s="186"/>
      <c r="H44" s="186"/>
      <c r="I44" s="199"/>
      <c r="J44" s="199"/>
      <c r="K44" s="186"/>
    </row>
    <row r="45" spans="1:11" s="60" customFormat="1" ht="12.75">
      <c r="A45" s="193"/>
      <c r="B45" s="193">
        <v>85154</v>
      </c>
      <c r="C45" s="195" t="s">
        <v>298</v>
      </c>
      <c r="D45" s="185">
        <f t="shared" si="0"/>
        <v>172296</v>
      </c>
      <c r="E45" s="198">
        <v>172296</v>
      </c>
      <c r="F45" s="186">
        <v>81473</v>
      </c>
      <c r="G45" s="186">
        <v>15004</v>
      </c>
      <c r="H45" s="186"/>
      <c r="I45" s="199"/>
      <c r="J45" s="199"/>
      <c r="K45" s="186"/>
    </row>
    <row r="46" spans="1:11" s="60" customFormat="1" ht="12.75">
      <c r="A46" s="193"/>
      <c r="B46" s="193"/>
      <c r="C46" s="196" t="s">
        <v>299</v>
      </c>
      <c r="D46" s="188">
        <f>SUM(D43:D45)</f>
        <v>210432</v>
      </c>
      <c r="E46" s="188">
        <f>SUM(E43:E45)</f>
        <v>203296</v>
      </c>
      <c r="F46" s="188">
        <f>SUM(F43:F45)</f>
        <v>81473</v>
      </c>
      <c r="G46" s="188">
        <f>SUM(G43:G45)</f>
        <v>15004</v>
      </c>
      <c r="H46" s="197"/>
      <c r="I46" s="188"/>
      <c r="J46" s="188"/>
      <c r="K46" s="274">
        <f>SUM(K43:K45)</f>
        <v>7136</v>
      </c>
    </row>
    <row r="47" spans="1:11" s="60" customFormat="1" ht="12.75">
      <c r="A47" s="193">
        <v>852</v>
      </c>
      <c r="B47" s="193">
        <v>85201</v>
      </c>
      <c r="C47" s="195" t="s">
        <v>300</v>
      </c>
      <c r="D47" s="185">
        <f t="shared" si="0"/>
        <v>12000</v>
      </c>
      <c r="E47" s="198">
        <v>12000</v>
      </c>
      <c r="F47" s="185"/>
      <c r="G47" s="185"/>
      <c r="H47" s="186"/>
      <c r="I47" s="199"/>
      <c r="J47" s="199"/>
      <c r="K47" s="186"/>
    </row>
    <row r="48" spans="1:11" s="60" customFormat="1" ht="12.75">
      <c r="A48" s="193"/>
      <c r="B48" s="193">
        <v>85202</v>
      </c>
      <c r="C48" s="195" t="s">
        <v>301</v>
      </c>
      <c r="D48" s="185">
        <f t="shared" si="0"/>
        <v>30000</v>
      </c>
      <c r="E48" s="198">
        <v>30000</v>
      </c>
      <c r="F48" s="186"/>
      <c r="G48" s="186"/>
      <c r="H48" s="186"/>
      <c r="I48" s="199"/>
      <c r="J48" s="199"/>
      <c r="K48" s="186"/>
    </row>
    <row r="49" spans="1:11" s="60" customFormat="1" ht="12.75">
      <c r="A49" s="193"/>
      <c r="B49" s="193">
        <v>85203</v>
      </c>
      <c r="C49" s="195" t="s">
        <v>302</v>
      </c>
      <c r="D49" s="185">
        <f t="shared" si="0"/>
        <v>261000</v>
      </c>
      <c r="E49" s="198">
        <v>261000</v>
      </c>
      <c r="F49" s="186"/>
      <c r="G49" s="186"/>
      <c r="H49" s="186">
        <v>261000</v>
      </c>
      <c r="I49" s="199"/>
      <c r="J49" s="199"/>
      <c r="K49" s="186"/>
    </row>
    <row r="50" spans="1:11" s="60" customFormat="1" ht="51">
      <c r="A50" s="193"/>
      <c r="B50" s="193">
        <v>85212</v>
      </c>
      <c r="C50" s="195" t="s">
        <v>303</v>
      </c>
      <c r="D50" s="185">
        <f t="shared" si="0"/>
        <v>4061711</v>
      </c>
      <c r="E50" s="198">
        <v>4061711</v>
      </c>
      <c r="F50" s="186">
        <v>66500</v>
      </c>
      <c r="G50" s="186">
        <v>45611</v>
      </c>
      <c r="H50" s="186"/>
      <c r="I50" s="199"/>
      <c r="J50" s="199"/>
      <c r="K50" s="186"/>
    </row>
    <row r="51" spans="1:11" s="60" customFormat="1" ht="63.75">
      <c r="A51" s="193"/>
      <c r="B51" s="193">
        <v>85213</v>
      </c>
      <c r="C51" s="195" t="s">
        <v>304</v>
      </c>
      <c r="D51" s="185">
        <f t="shared" si="0"/>
        <v>13436</v>
      </c>
      <c r="E51" s="198">
        <v>13436</v>
      </c>
      <c r="F51" s="186"/>
      <c r="G51" s="186">
        <v>13436</v>
      </c>
      <c r="H51" s="186"/>
      <c r="I51" s="199"/>
      <c r="J51" s="199"/>
      <c r="K51" s="186"/>
    </row>
    <row r="52" spans="1:11" s="60" customFormat="1" ht="38.25">
      <c r="A52" s="193"/>
      <c r="B52" s="193">
        <v>85214</v>
      </c>
      <c r="C52" s="195" t="s">
        <v>305</v>
      </c>
      <c r="D52" s="185">
        <f t="shared" si="0"/>
        <v>286947</v>
      </c>
      <c r="E52" s="198">
        <v>286947</v>
      </c>
      <c r="F52" s="186"/>
      <c r="G52" s="186"/>
      <c r="H52" s="186"/>
      <c r="I52" s="199"/>
      <c r="J52" s="199"/>
      <c r="K52" s="186"/>
    </row>
    <row r="53" spans="1:11" s="60" customFormat="1" ht="12.75">
      <c r="A53" s="190"/>
      <c r="B53" s="190">
        <v>85215</v>
      </c>
      <c r="C53" s="192" t="s">
        <v>306</v>
      </c>
      <c r="D53" s="185">
        <f t="shared" si="0"/>
        <v>220000</v>
      </c>
      <c r="E53" s="198">
        <v>220000</v>
      </c>
      <c r="F53" s="185"/>
      <c r="G53" s="185"/>
      <c r="H53" s="185"/>
      <c r="I53" s="199"/>
      <c r="J53" s="199"/>
      <c r="K53" s="185"/>
    </row>
    <row r="54" spans="1:11" s="60" customFormat="1" ht="12.75">
      <c r="A54" s="190"/>
      <c r="B54" s="190">
        <v>85219</v>
      </c>
      <c r="C54" s="192" t="s">
        <v>307</v>
      </c>
      <c r="D54" s="185">
        <f t="shared" si="0"/>
        <v>435148</v>
      </c>
      <c r="E54" s="198">
        <v>435148</v>
      </c>
      <c r="F54" s="185">
        <v>307811</v>
      </c>
      <c r="G54" s="185">
        <v>58651</v>
      </c>
      <c r="H54" s="185"/>
      <c r="I54" s="199"/>
      <c r="J54" s="199"/>
      <c r="K54" s="185"/>
    </row>
    <row r="55" spans="1:11" s="60" customFormat="1" ht="25.5">
      <c r="A55" s="190"/>
      <c r="B55" s="190">
        <v>85228</v>
      </c>
      <c r="C55" s="192" t="s">
        <v>308</v>
      </c>
      <c r="D55" s="185">
        <f t="shared" si="0"/>
        <v>156344</v>
      </c>
      <c r="E55" s="198">
        <v>156344</v>
      </c>
      <c r="F55" s="185">
        <v>122251</v>
      </c>
      <c r="G55" s="185">
        <v>23919</v>
      </c>
      <c r="H55" s="185"/>
      <c r="I55" s="199"/>
      <c r="J55" s="199"/>
      <c r="K55" s="185"/>
    </row>
    <row r="56" spans="1:11" s="60" customFormat="1" ht="12.75">
      <c r="A56" s="193"/>
      <c r="B56" s="193">
        <v>85295</v>
      </c>
      <c r="C56" s="195" t="s">
        <v>231</v>
      </c>
      <c r="D56" s="185">
        <f t="shared" si="0"/>
        <v>257355</v>
      </c>
      <c r="E56" s="198">
        <v>257355</v>
      </c>
      <c r="F56" s="186"/>
      <c r="G56" s="186"/>
      <c r="H56" s="186"/>
      <c r="I56" s="200"/>
      <c r="J56" s="200"/>
      <c r="K56" s="186"/>
    </row>
    <row r="57" spans="1:11" s="60" customFormat="1" ht="12.75">
      <c r="A57" s="190"/>
      <c r="B57" s="190"/>
      <c r="C57" s="187" t="s">
        <v>309</v>
      </c>
      <c r="D57" s="188">
        <f>SUM(D47:D56)</f>
        <v>5733941</v>
      </c>
      <c r="E57" s="188">
        <f>SUM(E47:E56)</f>
        <v>5733941</v>
      </c>
      <c r="F57" s="188">
        <f>SUM(F47:F56)</f>
        <v>496562</v>
      </c>
      <c r="G57" s="188">
        <f>SUM(G47:G56)</f>
        <v>141617</v>
      </c>
      <c r="H57" s="188">
        <f>SUM(H47:H56)</f>
        <v>261000</v>
      </c>
      <c r="I57" s="188"/>
      <c r="J57" s="188"/>
      <c r="K57" s="189"/>
    </row>
    <row r="58" spans="1:11" s="60" customFormat="1" ht="12.75">
      <c r="A58" s="190">
        <v>854</v>
      </c>
      <c r="B58" s="190">
        <v>85401</v>
      </c>
      <c r="C58" s="192" t="s">
        <v>310</v>
      </c>
      <c r="D58" s="185">
        <f t="shared" si="0"/>
        <v>71422</v>
      </c>
      <c r="E58" s="198">
        <v>71422</v>
      </c>
      <c r="F58" s="198">
        <v>56615</v>
      </c>
      <c r="G58" s="198">
        <v>11272</v>
      </c>
      <c r="H58" s="199"/>
      <c r="I58" s="199"/>
      <c r="J58" s="199"/>
      <c r="K58" s="185"/>
    </row>
    <row r="59" spans="1:11" s="60" customFormat="1" ht="12.75">
      <c r="A59" s="190"/>
      <c r="B59" s="190">
        <v>85415</v>
      </c>
      <c r="C59" s="192" t="s">
        <v>311</v>
      </c>
      <c r="D59" s="185">
        <f t="shared" si="0"/>
        <v>3000</v>
      </c>
      <c r="E59" s="198">
        <v>3000</v>
      </c>
      <c r="F59" s="199"/>
      <c r="G59" s="199"/>
      <c r="H59" s="199"/>
      <c r="I59" s="199"/>
      <c r="J59" s="199"/>
      <c r="K59" s="185"/>
    </row>
    <row r="60" spans="1:11" s="60" customFormat="1" ht="25.5">
      <c r="A60" s="190"/>
      <c r="B60" s="190">
        <v>85446</v>
      </c>
      <c r="C60" s="192" t="s">
        <v>261</v>
      </c>
      <c r="D60" s="185">
        <f t="shared" si="0"/>
        <v>518</v>
      </c>
      <c r="E60" s="198">
        <v>518</v>
      </c>
      <c r="F60" s="199"/>
      <c r="G60" s="199"/>
      <c r="H60" s="199"/>
      <c r="I60" s="199"/>
      <c r="J60" s="199"/>
      <c r="K60" s="185"/>
    </row>
    <row r="61" spans="1:11" s="60" customFormat="1" ht="25.5">
      <c r="A61" s="193"/>
      <c r="B61" s="193"/>
      <c r="C61" s="196" t="s">
        <v>312</v>
      </c>
      <c r="D61" s="188">
        <f>SUM(D58:D60)</f>
        <v>74940</v>
      </c>
      <c r="E61" s="188">
        <f>SUM(E58:E60)</f>
        <v>74940</v>
      </c>
      <c r="F61" s="188">
        <f>SUM(F58:F60)</f>
        <v>56615</v>
      </c>
      <c r="G61" s="188">
        <f>SUM(G58:G60)</f>
        <v>11272</v>
      </c>
      <c r="H61" s="191"/>
      <c r="I61" s="191"/>
      <c r="J61" s="191"/>
      <c r="K61" s="197"/>
    </row>
    <row r="62" spans="1:11" s="60" customFormat="1" ht="12.75">
      <c r="A62" s="193">
        <v>900</v>
      </c>
      <c r="B62" s="193">
        <v>90002</v>
      </c>
      <c r="C62" s="195" t="s">
        <v>313</v>
      </c>
      <c r="D62" s="185">
        <f aca="true" t="shared" si="2" ref="D62:D67">E62+K62</f>
        <v>26000</v>
      </c>
      <c r="E62" s="198">
        <v>26000</v>
      </c>
      <c r="F62" s="199"/>
      <c r="G62" s="199"/>
      <c r="H62" s="199"/>
      <c r="I62" s="199"/>
      <c r="J62" s="199"/>
      <c r="K62" s="186"/>
    </row>
    <row r="63" spans="1:11" s="60" customFormat="1" ht="12.75">
      <c r="A63" s="193"/>
      <c r="B63" s="193">
        <v>90003</v>
      </c>
      <c r="C63" s="195" t="s">
        <v>314</v>
      </c>
      <c r="D63" s="185">
        <f t="shared" si="2"/>
        <v>165000</v>
      </c>
      <c r="E63" s="198">
        <v>40000</v>
      </c>
      <c r="F63" s="199"/>
      <c r="G63" s="199"/>
      <c r="H63" s="198">
        <v>40000</v>
      </c>
      <c r="I63" s="199"/>
      <c r="J63" s="199"/>
      <c r="K63" s="186">
        <v>125000</v>
      </c>
    </row>
    <row r="64" spans="1:11" s="60" customFormat="1" ht="25.5">
      <c r="A64" s="193"/>
      <c r="B64" s="193">
        <v>90004</v>
      </c>
      <c r="C64" s="195" t="s">
        <v>315</v>
      </c>
      <c r="D64" s="185">
        <f t="shared" si="2"/>
        <v>123000</v>
      </c>
      <c r="E64" s="198">
        <v>108000</v>
      </c>
      <c r="F64" s="198">
        <v>1000</v>
      </c>
      <c r="G64" s="199"/>
      <c r="H64" s="198">
        <v>15000</v>
      </c>
      <c r="I64" s="199"/>
      <c r="J64" s="199"/>
      <c r="K64" s="186">
        <v>15000</v>
      </c>
    </row>
    <row r="65" spans="1:11" s="60" customFormat="1" ht="12.75">
      <c r="A65" s="193"/>
      <c r="B65" s="193">
        <v>90013</v>
      </c>
      <c r="C65" s="195" t="s">
        <v>316</v>
      </c>
      <c r="D65" s="185">
        <f t="shared" si="2"/>
        <v>25000</v>
      </c>
      <c r="E65" s="198">
        <v>25000</v>
      </c>
      <c r="F65" s="199"/>
      <c r="G65" s="199"/>
      <c r="H65" s="199"/>
      <c r="I65" s="199"/>
      <c r="J65" s="199"/>
      <c r="K65" s="186"/>
    </row>
    <row r="66" spans="1:11" s="60" customFormat="1" ht="12.75">
      <c r="A66" s="193"/>
      <c r="B66" s="193">
        <v>90015</v>
      </c>
      <c r="C66" s="195" t="s">
        <v>317</v>
      </c>
      <c r="D66" s="185">
        <f t="shared" si="2"/>
        <v>477024</v>
      </c>
      <c r="E66" s="198">
        <v>300000</v>
      </c>
      <c r="F66" s="199"/>
      <c r="G66" s="199"/>
      <c r="H66" s="199"/>
      <c r="I66" s="199"/>
      <c r="J66" s="199"/>
      <c r="K66" s="186">
        <v>177024</v>
      </c>
    </row>
    <row r="67" spans="1:11" s="60" customFormat="1" ht="12.75">
      <c r="A67" s="193"/>
      <c r="B67" s="193">
        <v>90095</v>
      </c>
      <c r="C67" s="195" t="s">
        <v>231</v>
      </c>
      <c r="D67" s="185">
        <f t="shared" si="2"/>
        <v>2149520</v>
      </c>
      <c r="E67" s="198">
        <v>491020</v>
      </c>
      <c r="F67" s="198">
        <v>51000</v>
      </c>
      <c r="G67" s="199"/>
      <c r="H67" s="199"/>
      <c r="I67" s="199"/>
      <c r="J67" s="199"/>
      <c r="K67" s="186">
        <v>1658500</v>
      </c>
    </row>
    <row r="68" spans="1:11" s="60" customFormat="1" ht="25.5">
      <c r="A68" s="193"/>
      <c r="B68" s="193"/>
      <c r="C68" s="196" t="s">
        <v>318</v>
      </c>
      <c r="D68" s="188">
        <f>SUM(D62:D67)</f>
        <v>2965544</v>
      </c>
      <c r="E68" s="188">
        <f>SUM(E62:E67)</f>
        <v>990020</v>
      </c>
      <c r="F68" s="188">
        <f>SUM(F62:F67)</f>
        <v>52000</v>
      </c>
      <c r="G68" s="188"/>
      <c r="H68" s="188">
        <f>SUM(H62:H67)</f>
        <v>55000</v>
      </c>
      <c r="I68" s="188"/>
      <c r="J68" s="188"/>
      <c r="K68" s="188">
        <f>SUM(K62:K67)</f>
        <v>1975524</v>
      </c>
    </row>
    <row r="69" spans="1:11" s="60" customFormat="1" ht="12.75">
      <c r="A69" s="193">
        <v>921</v>
      </c>
      <c r="B69" s="193">
        <v>92113</v>
      </c>
      <c r="C69" s="195" t="s">
        <v>319</v>
      </c>
      <c r="D69" s="185">
        <f t="shared" si="0"/>
        <v>400000</v>
      </c>
      <c r="E69" s="198">
        <v>400000</v>
      </c>
      <c r="F69" s="199"/>
      <c r="G69" s="199"/>
      <c r="H69" s="198">
        <v>400000</v>
      </c>
      <c r="I69" s="199"/>
      <c r="J69" s="199"/>
      <c r="K69" s="186"/>
    </row>
    <row r="70" spans="1:11" s="60" customFormat="1" ht="25.5">
      <c r="A70" s="193"/>
      <c r="B70" s="193"/>
      <c r="C70" s="196" t="s">
        <v>320</v>
      </c>
      <c r="D70" s="188">
        <f>SUM(D69)</f>
        <v>400000</v>
      </c>
      <c r="E70" s="188">
        <f>SUM(E69)</f>
        <v>400000</v>
      </c>
      <c r="F70" s="188"/>
      <c r="G70" s="188"/>
      <c r="H70" s="188">
        <f>SUM(H69)</f>
        <v>400000</v>
      </c>
      <c r="I70" s="188"/>
      <c r="J70" s="188"/>
      <c r="K70" s="197"/>
    </row>
    <row r="71" spans="1:11" s="60" customFormat="1" ht="25.5">
      <c r="A71" s="193">
        <v>926</v>
      </c>
      <c r="B71" s="193">
        <v>92605</v>
      </c>
      <c r="C71" s="195" t="s">
        <v>321</v>
      </c>
      <c r="D71" s="185">
        <f t="shared" si="0"/>
        <v>298390</v>
      </c>
      <c r="E71" s="198">
        <v>244390</v>
      </c>
      <c r="F71" s="198">
        <v>58000</v>
      </c>
      <c r="G71" s="198">
        <v>9470</v>
      </c>
      <c r="H71" s="198">
        <v>70000</v>
      </c>
      <c r="I71" s="199"/>
      <c r="J71" s="199"/>
      <c r="K71" s="186">
        <v>54000</v>
      </c>
    </row>
    <row r="72" spans="1:11" s="60" customFormat="1" ht="12.75">
      <c r="A72" s="193"/>
      <c r="B72" s="193"/>
      <c r="C72" s="196" t="s">
        <v>322</v>
      </c>
      <c r="D72" s="188">
        <f>SUM(D71)</f>
        <v>298390</v>
      </c>
      <c r="E72" s="188">
        <f>SUM(E71)</f>
        <v>244390</v>
      </c>
      <c r="F72" s="188">
        <f aca="true" t="shared" si="3" ref="F72:K72">SUM(F71)</f>
        <v>58000</v>
      </c>
      <c r="G72" s="188">
        <f t="shared" si="3"/>
        <v>9470</v>
      </c>
      <c r="H72" s="188">
        <f t="shared" si="3"/>
        <v>70000</v>
      </c>
      <c r="I72" s="188"/>
      <c r="J72" s="188"/>
      <c r="K72" s="188">
        <f t="shared" si="3"/>
        <v>54000</v>
      </c>
    </row>
    <row r="73" spans="1:11" s="64" customFormat="1" ht="24.75" customHeight="1">
      <c r="A73" s="299" t="s">
        <v>31</v>
      </c>
      <c r="B73" s="300"/>
      <c r="C73" s="301"/>
      <c r="D73" s="201">
        <f>D10+D13+D15+D21+D23+D25+D28+D31+D33+D42+D46+D57+D61+D68+D70+D72</f>
        <v>26328136</v>
      </c>
      <c r="E73" s="201">
        <f aca="true" t="shared" si="4" ref="E73:K73">E10+E13+E15+E21+E23+E25+E28+E31+E33+E42+E46+E57+E61+E68+E70+E72</f>
        <v>23142015</v>
      </c>
      <c r="F73" s="201">
        <f t="shared" si="4"/>
        <v>8886863</v>
      </c>
      <c r="G73" s="201">
        <f t="shared" si="4"/>
        <v>1761298</v>
      </c>
      <c r="H73" s="201">
        <f t="shared" si="4"/>
        <v>1531573</v>
      </c>
      <c r="I73" s="201">
        <f t="shared" si="4"/>
        <v>20000</v>
      </c>
      <c r="J73" s="201">
        <f t="shared" si="4"/>
        <v>510000</v>
      </c>
      <c r="K73" s="201">
        <f t="shared" si="4"/>
        <v>3186121</v>
      </c>
    </row>
  </sheetData>
  <mergeCells count="10">
    <mergeCell ref="A73:C73"/>
    <mergeCell ref="A1:K1"/>
    <mergeCell ref="D3:D5"/>
    <mergeCell ref="A3:A5"/>
    <mergeCell ref="C3:C5"/>
    <mergeCell ref="B3:B5"/>
    <mergeCell ref="E3:K3"/>
    <mergeCell ref="F4:J4"/>
    <mergeCell ref="E4:E5"/>
    <mergeCell ref="K4:K5"/>
  </mergeCells>
  <printOptions horizontalCentered="1"/>
  <pageMargins left="0.3937007874015748" right="0.3937007874015748" top="1.3779527559055118" bottom="0.7874015748031497" header="0.5118110236220472" footer="0.5118110236220472"/>
  <pageSetup horizontalDpi="600" verticalDpi="600" orientation="landscape" paperSize="9" r:id="rId1"/>
  <headerFooter alignWithMargins="0">
    <oddHeader>&amp;RZałącznik nr &amp;A
do uchwały Rady Miejskiej w Sędziszowie 
nr V/42/2007 z dnia 20 lutego 2007 roku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C1">
      <pane ySplit="8" topLeftCell="BM42" activePane="bottomLeft" state="frozen"/>
      <selection pane="topLeft" activeCell="A1" sqref="A1"/>
      <selection pane="bottomLeft" activeCell="E44" sqref="E44"/>
    </sheetView>
  </sheetViews>
  <sheetFormatPr defaultColWidth="9.00390625" defaultRowHeight="12.75"/>
  <cols>
    <col min="1" max="1" width="5.625" style="1" customWidth="1"/>
    <col min="2" max="2" width="4.875" style="1" bestFit="1" customWidth="1"/>
    <col min="3" max="3" width="6.25390625" style="1" bestFit="1" customWidth="1"/>
    <col min="4" max="4" width="14.375" style="1" bestFit="1" customWidth="1"/>
    <col min="5" max="5" width="12.125" style="1" customWidth="1"/>
    <col min="6" max="6" width="11.25390625" style="1" customWidth="1"/>
    <col min="7" max="7" width="13.875" style="1" customWidth="1"/>
    <col min="8" max="8" width="11.75390625" style="1" customWidth="1"/>
    <col min="9" max="9" width="9.00390625" style="1" customWidth="1"/>
    <col min="10" max="10" width="11.00390625" style="1" customWidth="1"/>
    <col min="11" max="11" width="12.875" style="1" customWidth="1"/>
    <col min="12" max="12" width="12.375" style="1" customWidth="1"/>
    <col min="13" max="13" width="14.125" style="1" customWidth="1"/>
    <col min="14" max="14" width="8.875" style="1" customWidth="1"/>
    <col min="15" max="15" width="6.375" style="1" customWidth="1"/>
    <col min="16" max="16384" width="9.125" style="1" customWidth="1"/>
  </cols>
  <sheetData>
    <row r="1" spans="1:15" ht="18">
      <c r="A1" s="304" t="s">
        <v>0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</row>
    <row r="2" spans="1:15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8" t="s">
        <v>861</v>
      </c>
    </row>
    <row r="3" spans="1:15" s="52" customFormat="1" ht="19.5" customHeight="1">
      <c r="A3" s="305" t="s">
        <v>887</v>
      </c>
      <c r="B3" s="305" t="s">
        <v>818</v>
      </c>
      <c r="C3" s="305" t="s">
        <v>860</v>
      </c>
      <c r="D3" s="306" t="s">
        <v>68</v>
      </c>
      <c r="E3" s="306" t="s">
        <v>889</v>
      </c>
      <c r="F3" s="308" t="s">
        <v>102</v>
      </c>
      <c r="G3" s="287" t="s">
        <v>914</v>
      </c>
      <c r="H3" s="287"/>
      <c r="I3" s="287"/>
      <c r="J3" s="287"/>
      <c r="K3" s="287"/>
      <c r="L3" s="287"/>
      <c r="M3" s="287"/>
      <c r="N3" s="307"/>
      <c r="O3" s="306" t="s">
        <v>896</v>
      </c>
    </row>
    <row r="4" spans="1:15" s="52" customFormat="1" ht="19.5" customHeight="1">
      <c r="A4" s="305"/>
      <c r="B4" s="305"/>
      <c r="C4" s="305"/>
      <c r="D4" s="306"/>
      <c r="E4" s="306"/>
      <c r="F4" s="309"/>
      <c r="G4" s="307" t="s">
        <v>897</v>
      </c>
      <c r="H4" s="306" t="s">
        <v>212</v>
      </c>
      <c r="I4" s="306"/>
      <c r="J4" s="306"/>
      <c r="K4" s="306"/>
      <c r="L4" s="306" t="s">
        <v>880</v>
      </c>
      <c r="M4" s="306" t="s">
        <v>884</v>
      </c>
      <c r="N4" s="308" t="s">
        <v>103</v>
      </c>
      <c r="O4" s="306"/>
    </row>
    <row r="5" spans="1:15" s="52" customFormat="1" ht="29.25" customHeight="1">
      <c r="A5" s="305"/>
      <c r="B5" s="305"/>
      <c r="C5" s="305"/>
      <c r="D5" s="306"/>
      <c r="E5" s="306"/>
      <c r="F5" s="309"/>
      <c r="G5" s="307"/>
      <c r="H5" s="306" t="s">
        <v>104</v>
      </c>
      <c r="I5" s="306" t="s">
        <v>66</v>
      </c>
      <c r="J5" s="306" t="s">
        <v>105</v>
      </c>
      <c r="K5" s="306" t="s">
        <v>67</v>
      </c>
      <c r="L5" s="306"/>
      <c r="M5" s="306"/>
      <c r="N5" s="309"/>
      <c r="O5" s="306"/>
    </row>
    <row r="6" spans="1:15" s="52" customFormat="1" ht="19.5" customHeight="1">
      <c r="A6" s="305"/>
      <c r="B6" s="305"/>
      <c r="C6" s="305"/>
      <c r="D6" s="306"/>
      <c r="E6" s="306"/>
      <c r="F6" s="309"/>
      <c r="G6" s="307"/>
      <c r="H6" s="306"/>
      <c r="I6" s="306"/>
      <c r="J6" s="306"/>
      <c r="K6" s="306"/>
      <c r="L6" s="306"/>
      <c r="M6" s="306"/>
      <c r="N6" s="309"/>
      <c r="O6" s="306"/>
    </row>
    <row r="7" spans="1:15" s="52" customFormat="1" ht="19.5" customHeight="1">
      <c r="A7" s="305"/>
      <c r="B7" s="305"/>
      <c r="C7" s="305"/>
      <c r="D7" s="306"/>
      <c r="E7" s="306"/>
      <c r="F7" s="286"/>
      <c r="G7" s="307"/>
      <c r="H7" s="306"/>
      <c r="I7" s="306"/>
      <c r="J7" s="306"/>
      <c r="K7" s="306"/>
      <c r="L7" s="306"/>
      <c r="M7" s="306"/>
      <c r="N7" s="286"/>
      <c r="O7" s="306"/>
    </row>
    <row r="8" spans="1:15" ht="7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</row>
    <row r="9" spans="1:15" ht="90">
      <c r="A9" s="98" t="s">
        <v>828</v>
      </c>
      <c r="B9" s="165" t="s">
        <v>171</v>
      </c>
      <c r="C9" s="165" t="s">
        <v>169</v>
      </c>
      <c r="D9" s="99" t="s">
        <v>140</v>
      </c>
      <c r="E9" s="117">
        <f aca="true" t="shared" si="0" ref="E9:E15">F9+G9+L9+M9</f>
        <v>316771</v>
      </c>
      <c r="F9" s="116">
        <v>31409</v>
      </c>
      <c r="G9" s="117">
        <v>285362</v>
      </c>
      <c r="H9" s="117"/>
      <c r="I9" s="116">
        <v>170718</v>
      </c>
      <c r="J9" s="112" t="s">
        <v>213</v>
      </c>
      <c r="K9" s="116"/>
      <c r="L9" s="116"/>
      <c r="M9" s="116"/>
      <c r="N9" s="106"/>
      <c r="O9" s="106"/>
    </row>
    <row r="10" spans="1:15" ht="51">
      <c r="A10" s="24" t="s">
        <v>829</v>
      </c>
      <c r="B10" s="166" t="s">
        <v>171</v>
      </c>
      <c r="C10" s="166" t="s">
        <v>169</v>
      </c>
      <c r="D10" s="97" t="s">
        <v>141</v>
      </c>
      <c r="E10" s="115">
        <f t="shared" si="0"/>
        <v>1788991</v>
      </c>
      <c r="F10" s="115">
        <v>77404</v>
      </c>
      <c r="G10" s="115"/>
      <c r="H10" s="115"/>
      <c r="I10" s="115"/>
      <c r="J10" s="167" t="s">
        <v>898</v>
      </c>
      <c r="K10" s="115"/>
      <c r="L10" s="115">
        <v>1711587</v>
      </c>
      <c r="M10" s="115"/>
      <c r="N10" s="105"/>
      <c r="O10" s="105"/>
    </row>
    <row r="11" spans="1:15" ht="51">
      <c r="A11" s="24" t="s">
        <v>830</v>
      </c>
      <c r="B11" s="166" t="s">
        <v>171</v>
      </c>
      <c r="C11" s="166" t="s">
        <v>169</v>
      </c>
      <c r="D11" s="97" t="s">
        <v>142</v>
      </c>
      <c r="E11" s="115">
        <f t="shared" si="0"/>
        <v>109516</v>
      </c>
      <c r="F11" s="115">
        <v>9516</v>
      </c>
      <c r="G11" s="115">
        <v>2000</v>
      </c>
      <c r="H11" s="115"/>
      <c r="I11" s="115">
        <v>2000</v>
      </c>
      <c r="J11" s="167" t="s">
        <v>898</v>
      </c>
      <c r="K11" s="115"/>
      <c r="L11" s="115">
        <v>98000</v>
      </c>
      <c r="M11" s="115"/>
      <c r="N11" s="105"/>
      <c r="O11" s="105"/>
    </row>
    <row r="12" spans="1:15" ht="51">
      <c r="A12" s="24" t="s">
        <v>817</v>
      </c>
      <c r="B12" s="166" t="s">
        <v>171</v>
      </c>
      <c r="C12" s="166" t="s">
        <v>169</v>
      </c>
      <c r="D12" s="97" t="s">
        <v>143</v>
      </c>
      <c r="E12" s="115">
        <f t="shared" si="0"/>
        <v>175000</v>
      </c>
      <c r="F12" s="115"/>
      <c r="G12" s="115">
        <v>15000</v>
      </c>
      <c r="H12" s="115"/>
      <c r="I12" s="115">
        <v>15000</v>
      </c>
      <c r="J12" s="167" t="s">
        <v>898</v>
      </c>
      <c r="K12" s="115"/>
      <c r="L12" s="115">
        <v>100000</v>
      </c>
      <c r="M12" s="115">
        <v>60000</v>
      </c>
      <c r="N12" s="105"/>
      <c r="O12" s="105"/>
    </row>
    <row r="13" spans="1:15" ht="51">
      <c r="A13" s="24" t="s">
        <v>835</v>
      </c>
      <c r="B13" s="166" t="s">
        <v>171</v>
      </c>
      <c r="C13" s="166" t="s">
        <v>169</v>
      </c>
      <c r="D13" s="97" t="s">
        <v>144</v>
      </c>
      <c r="E13" s="115">
        <f t="shared" si="0"/>
        <v>75612</v>
      </c>
      <c r="F13" s="115">
        <v>5612</v>
      </c>
      <c r="G13" s="115"/>
      <c r="H13" s="115"/>
      <c r="I13" s="115"/>
      <c r="J13" s="167" t="s">
        <v>898</v>
      </c>
      <c r="K13" s="115"/>
      <c r="L13" s="115">
        <v>70000</v>
      </c>
      <c r="M13" s="115"/>
      <c r="N13" s="105"/>
      <c r="O13" s="105"/>
    </row>
    <row r="14" spans="1:15" ht="56.25">
      <c r="A14" s="24" t="s">
        <v>838</v>
      </c>
      <c r="B14" s="166" t="s">
        <v>171</v>
      </c>
      <c r="C14" s="166" t="s">
        <v>169</v>
      </c>
      <c r="D14" s="97" t="s">
        <v>145</v>
      </c>
      <c r="E14" s="115">
        <f t="shared" si="0"/>
        <v>34944</v>
      </c>
      <c r="F14" s="115">
        <v>4944</v>
      </c>
      <c r="G14" s="115">
        <v>30000</v>
      </c>
      <c r="H14" s="115"/>
      <c r="I14" s="115">
        <v>30000</v>
      </c>
      <c r="J14" s="167" t="s">
        <v>898</v>
      </c>
      <c r="K14" s="115"/>
      <c r="L14" s="115"/>
      <c r="M14" s="115"/>
      <c r="N14" s="105"/>
      <c r="O14" s="105"/>
    </row>
    <row r="15" spans="1:15" ht="51">
      <c r="A15" s="24" t="s">
        <v>841</v>
      </c>
      <c r="B15" s="166" t="s">
        <v>171</v>
      </c>
      <c r="C15" s="166" t="s">
        <v>170</v>
      </c>
      <c r="D15" s="97" t="s">
        <v>146</v>
      </c>
      <c r="E15" s="115">
        <f t="shared" si="0"/>
        <v>198000</v>
      </c>
      <c r="F15" s="119">
        <v>42150</v>
      </c>
      <c r="G15" s="115">
        <v>27000</v>
      </c>
      <c r="H15" s="115"/>
      <c r="I15" s="115">
        <v>27000</v>
      </c>
      <c r="J15" s="167" t="s">
        <v>898</v>
      </c>
      <c r="K15" s="115"/>
      <c r="L15" s="115">
        <v>88850</v>
      </c>
      <c r="M15" s="115">
        <v>40000</v>
      </c>
      <c r="N15" s="105"/>
      <c r="O15" s="105"/>
    </row>
    <row r="16" spans="1:15" ht="51">
      <c r="A16" s="100"/>
      <c r="B16" s="101"/>
      <c r="C16" s="101"/>
      <c r="D16" s="135" t="s">
        <v>147</v>
      </c>
      <c r="E16" s="136">
        <f>SUM(E9:E15)</f>
        <v>2698834</v>
      </c>
      <c r="F16" s="136">
        <f>SUM(F9:F15)</f>
        <v>171035</v>
      </c>
      <c r="G16" s="136">
        <f>SUM(G9:G15)</f>
        <v>359362</v>
      </c>
      <c r="H16" s="136"/>
      <c r="I16" s="136">
        <f>SUM(I9:I15)</f>
        <v>244718</v>
      </c>
      <c r="J16" s="168" t="s">
        <v>214</v>
      </c>
      <c r="K16" s="136"/>
      <c r="L16" s="136">
        <f>SUM(L9:L15)</f>
        <v>2068437</v>
      </c>
      <c r="M16" s="136">
        <f>SUM(M9:M15)</f>
        <v>100000</v>
      </c>
      <c r="N16" s="107"/>
      <c r="O16" s="107"/>
    </row>
    <row r="17" spans="1:15" ht="51">
      <c r="A17" s="24" t="s">
        <v>828</v>
      </c>
      <c r="B17" s="96">
        <v>600</v>
      </c>
      <c r="C17" s="96">
        <v>60016</v>
      </c>
      <c r="D17" s="97" t="s">
        <v>148</v>
      </c>
      <c r="E17" s="115">
        <f>F17+G17+L17+M17</f>
        <v>623640</v>
      </c>
      <c r="F17" s="115">
        <v>21688</v>
      </c>
      <c r="G17" s="115">
        <v>9000</v>
      </c>
      <c r="H17" s="115"/>
      <c r="I17" s="115">
        <v>9000</v>
      </c>
      <c r="J17" s="167" t="s">
        <v>898</v>
      </c>
      <c r="K17" s="115"/>
      <c r="L17" s="115">
        <v>592952</v>
      </c>
      <c r="M17" s="115"/>
      <c r="N17" s="105"/>
      <c r="O17" s="105"/>
    </row>
    <row r="18" spans="1:15" ht="51">
      <c r="A18" s="24" t="s">
        <v>829</v>
      </c>
      <c r="B18" s="96">
        <v>600</v>
      </c>
      <c r="C18" s="96">
        <v>60016</v>
      </c>
      <c r="D18" s="97" t="s">
        <v>149</v>
      </c>
      <c r="E18" s="115">
        <f>F18+G18+L18+M18</f>
        <v>937700</v>
      </c>
      <c r="F18" s="115">
        <v>19700</v>
      </c>
      <c r="G18" s="115">
        <v>1000</v>
      </c>
      <c r="H18" s="115"/>
      <c r="I18" s="115">
        <v>1000</v>
      </c>
      <c r="J18" s="167" t="s">
        <v>898</v>
      </c>
      <c r="K18" s="115"/>
      <c r="L18" s="115">
        <v>917000</v>
      </c>
      <c r="M18" s="115"/>
      <c r="N18" s="105"/>
      <c r="O18" s="105"/>
    </row>
    <row r="19" spans="1:15" ht="101.25">
      <c r="A19" s="24" t="s">
        <v>830</v>
      </c>
      <c r="B19" s="96">
        <v>600</v>
      </c>
      <c r="C19" s="96">
        <v>60016</v>
      </c>
      <c r="D19" s="97" t="s">
        <v>150</v>
      </c>
      <c r="E19" s="115">
        <f>F19+G19+L19+M19</f>
        <v>19239099</v>
      </c>
      <c r="F19" s="115">
        <v>168829</v>
      </c>
      <c r="G19" s="115">
        <v>512099</v>
      </c>
      <c r="H19" s="115"/>
      <c r="I19" s="115">
        <v>512099</v>
      </c>
      <c r="J19" s="167" t="s">
        <v>898</v>
      </c>
      <c r="K19" s="115"/>
      <c r="L19" s="115">
        <v>18558171</v>
      </c>
      <c r="M19" s="115"/>
      <c r="N19" s="105"/>
      <c r="O19" s="105"/>
    </row>
    <row r="20" spans="1:15" ht="51">
      <c r="A20" s="100"/>
      <c r="B20" s="101"/>
      <c r="C20" s="101"/>
      <c r="D20" s="135" t="s">
        <v>151</v>
      </c>
      <c r="E20" s="136">
        <f>SUM(E17:E19)</f>
        <v>20800439</v>
      </c>
      <c r="F20" s="136">
        <f>SUM(F17:F19)</f>
        <v>210217</v>
      </c>
      <c r="G20" s="136">
        <f>SUM(G17:G19)</f>
        <v>522099</v>
      </c>
      <c r="H20" s="136"/>
      <c r="I20" s="136">
        <f>SUM(I17:I19)</f>
        <v>522099</v>
      </c>
      <c r="J20" s="168" t="s">
        <v>898</v>
      </c>
      <c r="K20" s="136"/>
      <c r="L20" s="136">
        <f>SUM(L17:L19)</f>
        <v>20068123</v>
      </c>
      <c r="M20" s="136"/>
      <c r="N20" s="107"/>
      <c r="O20" s="107"/>
    </row>
    <row r="21" spans="1:15" ht="51">
      <c r="A21" s="24" t="s">
        <v>828</v>
      </c>
      <c r="B21" s="96">
        <v>750</v>
      </c>
      <c r="C21" s="96">
        <v>75023</v>
      </c>
      <c r="D21" s="161" t="s">
        <v>165</v>
      </c>
      <c r="E21" s="137">
        <f>G21+L21+M21+F21</f>
        <v>2150000</v>
      </c>
      <c r="F21" s="123"/>
      <c r="G21" s="137">
        <v>50000</v>
      </c>
      <c r="H21" s="137"/>
      <c r="I21" s="123">
        <v>50000</v>
      </c>
      <c r="J21" s="167" t="s">
        <v>898</v>
      </c>
      <c r="K21" s="123"/>
      <c r="L21" s="115">
        <v>1350000</v>
      </c>
      <c r="M21" s="137">
        <v>750000</v>
      </c>
      <c r="N21" s="126" t="s">
        <v>163</v>
      </c>
      <c r="O21" s="126" t="s">
        <v>163</v>
      </c>
    </row>
    <row r="22" spans="1:15" ht="50.25" customHeight="1">
      <c r="A22" s="24" t="s">
        <v>829</v>
      </c>
      <c r="B22" s="169">
        <v>750</v>
      </c>
      <c r="C22" s="169">
        <v>75023</v>
      </c>
      <c r="D22" s="161" t="s">
        <v>205</v>
      </c>
      <c r="E22" s="137">
        <f>G22+L22+M22+F22</f>
        <v>280000</v>
      </c>
      <c r="F22" s="122"/>
      <c r="G22" s="170">
        <v>20000</v>
      </c>
      <c r="H22" s="170"/>
      <c r="I22" s="123">
        <v>20000</v>
      </c>
      <c r="J22" s="171" t="s">
        <v>898</v>
      </c>
      <c r="K22" s="123"/>
      <c r="L22" s="172">
        <v>130000</v>
      </c>
      <c r="M22" s="137">
        <v>130000</v>
      </c>
      <c r="N22" s="19"/>
      <c r="O22" s="19"/>
    </row>
    <row r="23" spans="1:15" ht="50.25" customHeight="1">
      <c r="A23" s="24" t="s">
        <v>830</v>
      </c>
      <c r="B23" s="169">
        <v>750</v>
      </c>
      <c r="C23" s="169">
        <v>75023</v>
      </c>
      <c r="D23" s="161" t="s">
        <v>180</v>
      </c>
      <c r="E23" s="137">
        <f>G23+L23+M23+F23</f>
        <v>531000</v>
      </c>
      <c r="F23" s="122"/>
      <c r="G23" s="137">
        <v>3000</v>
      </c>
      <c r="H23" s="137"/>
      <c r="I23" s="123">
        <v>3000</v>
      </c>
      <c r="J23" s="171" t="s">
        <v>898</v>
      </c>
      <c r="K23" s="123"/>
      <c r="L23" s="121">
        <v>328000</v>
      </c>
      <c r="M23" s="137">
        <v>200000</v>
      </c>
      <c r="N23" s="19"/>
      <c r="O23" s="19"/>
    </row>
    <row r="24" spans="1:15" ht="51">
      <c r="A24" s="100"/>
      <c r="B24" s="124"/>
      <c r="C24" s="124"/>
      <c r="D24" s="135" t="s">
        <v>182</v>
      </c>
      <c r="E24" s="136">
        <f>SUM(E21:E23)</f>
        <v>2961000</v>
      </c>
      <c r="F24" s="138"/>
      <c r="G24" s="136">
        <f>SUM(G21:G23)</f>
        <v>73000</v>
      </c>
      <c r="H24" s="136"/>
      <c r="I24" s="136">
        <f>SUM(I21:I23)</f>
        <v>73000</v>
      </c>
      <c r="J24" s="168" t="s">
        <v>898</v>
      </c>
      <c r="K24" s="139"/>
      <c r="L24" s="136">
        <f>SUM(L21:L23)</f>
        <v>1808000</v>
      </c>
      <c r="M24" s="136">
        <f>SUM(M21:M23)</f>
        <v>1080000</v>
      </c>
      <c r="N24" s="140"/>
      <c r="O24" s="125"/>
    </row>
    <row r="25" spans="1:15" ht="51">
      <c r="A25" s="24" t="s">
        <v>828</v>
      </c>
      <c r="B25" s="169">
        <v>801</v>
      </c>
      <c r="C25" s="169">
        <v>80101</v>
      </c>
      <c r="D25" s="161" t="s">
        <v>206</v>
      </c>
      <c r="E25" s="137">
        <f>G25+L25+M25+F25</f>
        <v>1637000</v>
      </c>
      <c r="F25" s="122"/>
      <c r="G25" s="123">
        <v>37000</v>
      </c>
      <c r="H25" s="123"/>
      <c r="I25" s="123">
        <v>37000</v>
      </c>
      <c r="J25" s="171" t="s">
        <v>898</v>
      </c>
      <c r="K25" s="123"/>
      <c r="L25" s="121">
        <v>800000</v>
      </c>
      <c r="M25" s="123">
        <v>800000</v>
      </c>
      <c r="N25" s="19"/>
      <c r="O25" s="19"/>
    </row>
    <row r="26" spans="1:15" ht="51">
      <c r="A26" s="24" t="s">
        <v>829</v>
      </c>
      <c r="B26" s="169">
        <v>801</v>
      </c>
      <c r="C26" s="169">
        <v>80101</v>
      </c>
      <c r="D26" s="161" t="s">
        <v>179</v>
      </c>
      <c r="E26" s="137">
        <f>G26+L26+M26+F26</f>
        <v>598000</v>
      </c>
      <c r="F26" s="122"/>
      <c r="G26" s="123">
        <v>3000</v>
      </c>
      <c r="H26" s="123"/>
      <c r="I26" s="123">
        <v>3000</v>
      </c>
      <c r="J26" s="171" t="s">
        <v>898</v>
      </c>
      <c r="K26" s="123"/>
      <c r="L26" s="121">
        <v>315000</v>
      </c>
      <c r="M26" s="123">
        <v>280000</v>
      </c>
      <c r="N26" s="19"/>
      <c r="O26" s="19"/>
    </row>
    <row r="27" spans="1:15" ht="51">
      <c r="A27" s="24" t="s">
        <v>830</v>
      </c>
      <c r="B27" s="169">
        <v>801</v>
      </c>
      <c r="C27" s="169">
        <v>80101</v>
      </c>
      <c r="D27" s="161" t="s">
        <v>207</v>
      </c>
      <c r="E27" s="137">
        <f>G27+L27+M27+F27</f>
        <v>478000</v>
      </c>
      <c r="F27" s="122"/>
      <c r="G27" s="123">
        <v>3000</v>
      </c>
      <c r="H27" s="123"/>
      <c r="I27" s="123">
        <v>3000</v>
      </c>
      <c r="J27" s="171" t="s">
        <v>898</v>
      </c>
      <c r="K27" s="123"/>
      <c r="L27" s="121">
        <v>325000</v>
      </c>
      <c r="M27" s="123">
        <v>150000</v>
      </c>
      <c r="N27" s="19"/>
      <c r="O27" s="19"/>
    </row>
    <row r="28" spans="1:15" ht="51">
      <c r="A28" s="24" t="s">
        <v>817</v>
      </c>
      <c r="B28" s="169">
        <v>801</v>
      </c>
      <c r="C28" s="169">
        <v>80101</v>
      </c>
      <c r="D28" s="161" t="s">
        <v>178</v>
      </c>
      <c r="E28" s="137">
        <f>G28+L28+M28+F28</f>
        <v>414000</v>
      </c>
      <c r="F28" s="122"/>
      <c r="G28" s="123">
        <v>3000</v>
      </c>
      <c r="H28" s="123"/>
      <c r="I28" s="123">
        <v>3000</v>
      </c>
      <c r="J28" s="171" t="s">
        <v>898</v>
      </c>
      <c r="K28" s="123"/>
      <c r="L28" s="121">
        <v>211000</v>
      </c>
      <c r="M28" s="123">
        <v>200000</v>
      </c>
      <c r="N28" s="19"/>
      <c r="O28" s="19"/>
    </row>
    <row r="29" spans="1:15" ht="51">
      <c r="A29" s="24" t="s">
        <v>835</v>
      </c>
      <c r="B29" s="169">
        <v>801</v>
      </c>
      <c r="C29" s="169">
        <v>80104</v>
      </c>
      <c r="D29" s="161" t="s">
        <v>181</v>
      </c>
      <c r="E29" s="137">
        <f>G29+L29+M29+F29</f>
        <v>412000</v>
      </c>
      <c r="F29" s="122"/>
      <c r="G29" s="123">
        <v>3000</v>
      </c>
      <c r="H29" s="123"/>
      <c r="I29" s="123">
        <v>3000</v>
      </c>
      <c r="J29" s="171" t="s">
        <v>898</v>
      </c>
      <c r="K29" s="123"/>
      <c r="L29" s="121">
        <v>209000</v>
      </c>
      <c r="M29" s="123">
        <v>200000</v>
      </c>
      <c r="N29" s="19"/>
      <c r="O29" s="19"/>
    </row>
    <row r="30" spans="1:15" ht="51">
      <c r="A30" s="100"/>
      <c r="B30" s="101"/>
      <c r="C30" s="101"/>
      <c r="D30" s="135" t="s">
        <v>183</v>
      </c>
      <c r="E30" s="136">
        <f>SUM(E25:E29)</f>
        <v>3539000</v>
      </c>
      <c r="F30" s="136"/>
      <c r="G30" s="136">
        <f>SUM(G25:G29)</f>
        <v>49000</v>
      </c>
      <c r="H30" s="136"/>
      <c r="I30" s="136">
        <f>SUM(I25:I29)</f>
        <v>49000</v>
      </c>
      <c r="J30" s="168" t="s">
        <v>898</v>
      </c>
      <c r="K30" s="136"/>
      <c r="L30" s="136">
        <f>SUM(L25:L29)</f>
        <v>1860000</v>
      </c>
      <c r="M30" s="136">
        <f>SUM(M25:M29)</f>
        <v>1630000</v>
      </c>
      <c r="N30" s="107"/>
      <c r="O30" s="107"/>
    </row>
    <row r="31" spans="1:15" ht="54.75" customHeight="1">
      <c r="A31" s="102" t="s">
        <v>828</v>
      </c>
      <c r="B31" s="103">
        <v>900</v>
      </c>
      <c r="C31" s="103">
        <v>90015</v>
      </c>
      <c r="D31" s="173" t="s">
        <v>209</v>
      </c>
      <c r="E31" s="174">
        <f>G31+L31+M31+F31</f>
        <v>60000</v>
      </c>
      <c r="F31" s="175">
        <v>659</v>
      </c>
      <c r="G31" s="175">
        <v>59341</v>
      </c>
      <c r="H31" s="175"/>
      <c r="I31" s="276">
        <v>59341</v>
      </c>
      <c r="J31" s="171" t="s">
        <v>898</v>
      </c>
      <c r="K31" s="176"/>
      <c r="L31" s="176"/>
      <c r="M31" s="176"/>
      <c r="N31" s="108"/>
      <c r="O31" s="108"/>
    </row>
    <row r="32" spans="1:15" ht="51">
      <c r="A32" s="102" t="s">
        <v>829</v>
      </c>
      <c r="B32" s="103">
        <v>900</v>
      </c>
      <c r="C32" s="103">
        <v>90015</v>
      </c>
      <c r="D32" s="173" t="s">
        <v>210</v>
      </c>
      <c r="E32" s="175">
        <f>G32+L32+M32+F32</f>
        <v>20000</v>
      </c>
      <c r="F32" s="175">
        <v>1817</v>
      </c>
      <c r="G32" s="175">
        <v>18183</v>
      </c>
      <c r="H32" s="175"/>
      <c r="I32" s="276">
        <v>18183</v>
      </c>
      <c r="J32" s="171" t="s">
        <v>898</v>
      </c>
      <c r="K32" s="176"/>
      <c r="L32" s="176"/>
      <c r="M32" s="176"/>
      <c r="N32" s="108"/>
      <c r="O32" s="108"/>
    </row>
    <row r="33" spans="1:15" ht="90">
      <c r="A33" s="24" t="s">
        <v>830</v>
      </c>
      <c r="B33" s="96">
        <v>900</v>
      </c>
      <c r="C33" s="96">
        <v>90095</v>
      </c>
      <c r="D33" s="97" t="s">
        <v>208</v>
      </c>
      <c r="E33" s="119">
        <f aca="true" t="shared" si="1" ref="E33:E42">F33+G33+L33+M33</f>
        <v>3264927</v>
      </c>
      <c r="F33" s="119">
        <v>369938</v>
      </c>
      <c r="G33" s="119">
        <v>1445647</v>
      </c>
      <c r="H33" s="137"/>
      <c r="I33" s="123">
        <v>612215</v>
      </c>
      <c r="J33" s="167" t="s">
        <v>215</v>
      </c>
      <c r="K33" s="115"/>
      <c r="L33" s="115">
        <v>1449342</v>
      </c>
      <c r="M33" s="115"/>
      <c r="N33" s="105"/>
      <c r="O33" s="105"/>
    </row>
    <row r="34" spans="1:15" ht="123.75">
      <c r="A34" s="24" t="s">
        <v>817</v>
      </c>
      <c r="B34" s="96">
        <v>900</v>
      </c>
      <c r="C34" s="96">
        <v>90095</v>
      </c>
      <c r="D34" s="97" t="s">
        <v>172</v>
      </c>
      <c r="E34" s="119">
        <f t="shared" si="1"/>
        <v>32423890</v>
      </c>
      <c r="F34" s="119">
        <v>370470</v>
      </c>
      <c r="G34" s="115">
        <v>300000</v>
      </c>
      <c r="H34" s="115"/>
      <c r="I34" s="115">
        <v>300000</v>
      </c>
      <c r="J34" s="167" t="s">
        <v>898</v>
      </c>
      <c r="K34" s="115"/>
      <c r="L34" s="115">
        <v>15000000</v>
      </c>
      <c r="M34" s="115">
        <v>16753420</v>
      </c>
      <c r="N34" s="105"/>
      <c r="O34" s="105"/>
    </row>
    <row r="35" spans="1:15" ht="78.75">
      <c r="A35" s="102" t="s">
        <v>835</v>
      </c>
      <c r="B35" s="103">
        <v>900</v>
      </c>
      <c r="C35" s="103">
        <v>90095</v>
      </c>
      <c r="D35" s="104" t="s">
        <v>162</v>
      </c>
      <c r="E35" s="119">
        <f t="shared" si="1"/>
        <v>687080</v>
      </c>
      <c r="F35" s="119">
        <v>17080</v>
      </c>
      <c r="G35" s="119">
        <v>2000</v>
      </c>
      <c r="H35" s="119"/>
      <c r="I35" s="119">
        <v>2000</v>
      </c>
      <c r="J35" s="177" t="s">
        <v>898</v>
      </c>
      <c r="K35" s="119"/>
      <c r="L35" s="119">
        <v>368000</v>
      </c>
      <c r="M35" s="119">
        <v>300000</v>
      </c>
      <c r="N35" s="108"/>
      <c r="O35" s="108"/>
    </row>
    <row r="36" spans="1:15" ht="51">
      <c r="A36" s="24" t="s">
        <v>838</v>
      </c>
      <c r="B36" s="96">
        <v>900</v>
      </c>
      <c r="C36" s="96">
        <v>90095</v>
      </c>
      <c r="D36" s="161" t="s">
        <v>173</v>
      </c>
      <c r="E36" s="119">
        <f t="shared" si="1"/>
        <v>1400000</v>
      </c>
      <c r="F36" s="123"/>
      <c r="G36" s="137">
        <v>10000</v>
      </c>
      <c r="H36" s="137"/>
      <c r="I36" s="123">
        <v>10000</v>
      </c>
      <c r="J36" s="167" t="s">
        <v>898</v>
      </c>
      <c r="K36" s="123"/>
      <c r="L36" s="137">
        <v>640000</v>
      </c>
      <c r="M36" s="137">
        <v>750000</v>
      </c>
      <c r="N36" s="105"/>
      <c r="O36" s="105"/>
    </row>
    <row r="37" spans="1:15" ht="91.5" customHeight="1">
      <c r="A37" s="24" t="s">
        <v>841</v>
      </c>
      <c r="B37" s="96">
        <v>900</v>
      </c>
      <c r="C37" s="96">
        <v>90095</v>
      </c>
      <c r="D37" s="97" t="s">
        <v>174</v>
      </c>
      <c r="E37" s="119">
        <f t="shared" si="1"/>
        <v>482000</v>
      </c>
      <c r="F37" s="122"/>
      <c r="G37" s="121">
        <v>2000</v>
      </c>
      <c r="H37" s="121"/>
      <c r="I37" s="123">
        <v>2000</v>
      </c>
      <c r="J37" s="171" t="s">
        <v>898</v>
      </c>
      <c r="K37" s="123"/>
      <c r="L37" s="121">
        <v>480000</v>
      </c>
      <c r="M37" s="123"/>
      <c r="N37" s="19"/>
      <c r="O37" s="19"/>
    </row>
    <row r="38" spans="1:15" ht="51">
      <c r="A38" s="24" t="s">
        <v>847</v>
      </c>
      <c r="B38" s="96">
        <v>900</v>
      </c>
      <c r="C38" s="96">
        <v>90095</v>
      </c>
      <c r="D38" s="97" t="s">
        <v>175</v>
      </c>
      <c r="E38" s="119">
        <f t="shared" si="1"/>
        <v>354000</v>
      </c>
      <c r="F38" s="122"/>
      <c r="G38" s="121">
        <v>2000</v>
      </c>
      <c r="H38" s="121"/>
      <c r="I38" s="123">
        <v>2000</v>
      </c>
      <c r="J38" s="171" t="s">
        <v>898</v>
      </c>
      <c r="K38" s="123"/>
      <c r="L38" s="121">
        <v>352000</v>
      </c>
      <c r="M38" s="123"/>
      <c r="N38" s="19"/>
      <c r="O38" s="19"/>
    </row>
    <row r="39" spans="1:15" ht="56.25">
      <c r="A39" s="24" t="s">
        <v>869</v>
      </c>
      <c r="B39" s="96">
        <v>900</v>
      </c>
      <c r="C39" s="96">
        <v>90095</v>
      </c>
      <c r="D39" s="97" t="s">
        <v>176</v>
      </c>
      <c r="E39" s="119">
        <f t="shared" si="1"/>
        <v>502000</v>
      </c>
      <c r="F39" s="122"/>
      <c r="G39" s="121">
        <v>2000</v>
      </c>
      <c r="H39" s="121"/>
      <c r="I39" s="123">
        <v>2000</v>
      </c>
      <c r="J39" s="171" t="s">
        <v>898</v>
      </c>
      <c r="K39" s="123"/>
      <c r="L39" s="121">
        <v>500000</v>
      </c>
      <c r="M39" s="123"/>
      <c r="N39" s="19"/>
      <c r="O39" s="19"/>
    </row>
    <row r="40" spans="1:15" ht="112.5">
      <c r="A40" s="24" t="s">
        <v>136</v>
      </c>
      <c r="B40" s="96">
        <v>900</v>
      </c>
      <c r="C40" s="96">
        <v>90095</v>
      </c>
      <c r="D40" s="97" t="s">
        <v>177</v>
      </c>
      <c r="E40" s="119">
        <f t="shared" si="1"/>
        <v>442000</v>
      </c>
      <c r="F40" s="122"/>
      <c r="G40" s="121">
        <v>2000</v>
      </c>
      <c r="H40" s="121"/>
      <c r="I40" s="123">
        <v>2000</v>
      </c>
      <c r="J40" s="171" t="s">
        <v>898</v>
      </c>
      <c r="K40" s="123"/>
      <c r="L40" s="121">
        <v>440000</v>
      </c>
      <c r="M40" s="123"/>
      <c r="N40" s="19"/>
      <c r="O40" s="19"/>
    </row>
    <row r="41" spans="1:15" ht="51">
      <c r="A41" s="100"/>
      <c r="B41" s="124"/>
      <c r="C41" s="124"/>
      <c r="D41" s="135" t="s">
        <v>184</v>
      </c>
      <c r="E41" s="136">
        <f>SUM(E31:E40)</f>
        <v>39635897</v>
      </c>
      <c r="F41" s="136">
        <f>SUM(F31:F40)</f>
        <v>759964</v>
      </c>
      <c r="G41" s="136">
        <f>SUM(G31:G40)</f>
        <v>1843171</v>
      </c>
      <c r="H41" s="136"/>
      <c r="I41" s="136">
        <f>SUM(I31:I40)</f>
        <v>1009739</v>
      </c>
      <c r="J41" s="168" t="s">
        <v>216</v>
      </c>
      <c r="K41" s="139"/>
      <c r="L41" s="136">
        <f>SUM(L31:L40)</f>
        <v>19229342</v>
      </c>
      <c r="M41" s="136">
        <f>SUM(M31:M40)</f>
        <v>17803420</v>
      </c>
      <c r="N41" s="125"/>
      <c r="O41" s="125"/>
    </row>
    <row r="42" spans="1:15" ht="60" customHeight="1">
      <c r="A42" s="24"/>
      <c r="B42" s="96">
        <v>926</v>
      </c>
      <c r="C42" s="96">
        <v>92605</v>
      </c>
      <c r="D42" s="97" t="s">
        <v>211</v>
      </c>
      <c r="E42" s="119">
        <f t="shared" si="1"/>
        <v>9522000</v>
      </c>
      <c r="F42" s="115">
        <v>140000</v>
      </c>
      <c r="G42" s="137">
        <v>20000</v>
      </c>
      <c r="H42" s="137"/>
      <c r="I42" s="123">
        <v>20000</v>
      </c>
      <c r="J42" s="167" t="s">
        <v>898</v>
      </c>
      <c r="K42" s="123"/>
      <c r="L42" s="115">
        <v>5362000</v>
      </c>
      <c r="M42" s="137">
        <v>4000000</v>
      </c>
      <c r="N42" s="126" t="s">
        <v>163</v>
      </c>
      <c r="O42" s="126" t="s">
        <v>163</v>
      </c>
    </row>
    <row r="43" spans="1:15" ht="51">
      <c r="A43" s="100"/>
      <c r="B43" s="124"/>
      <c r="C43" s="124"/>
      <c r="D43" s="135" t="s">
        <v>185</v>
      </c>
      <c r="E43" s="136">
        <f>SUM(E42)</f>
        <v>9522000</v>
      </c>
      <c r="F43" s="138">
        <f>SUM(F42)</f>
        <v>140000</v>
      </c>
      <c r="G43" s="141">
        <f>SUM(G42)</f>
        <v>20000</v>
      </c>
      <c r="H43" s="141"/>
      <c r="I43" s="141">
        <f>SUM(I42)</f>
        <v>20000</v>
      </c>
      <c r="J43" s="168" t="s">
        <v>898</v>
      </c>
      <c r="K43" s="139"/>
      <c r="L43" s="136">
        <f>SUM(L42)</f>
        <v>5362000</v>
      </c>
      <c r="M43" s="139">
        <f>SUM(M42)</f>
        <v>4000000</v>
      </c>
      <c r="N43" s="125"/>
      <c r="O43" s="125"/>
    </row>
    <row r="44" spans="1:15" ht="51">
      <c r="A44" s="288" t="s">
        <v>82</v>
      </c>
      <c r="B44" s="288"/>
      <c r="C44" s="288"/>
      <c r="D44" s="288"/>
      <c r="E44" s="121">
        <f>E16+E20+E24+E30+E41+E43</f>
        <v>79157170</v>
      </c>
      <c r="F44" s="121">
        <f>F16+F20+F24+F30+F41+F43</f>
        <v>1281216</v>
      </c>
      <c r="G44" s="121">
        <f>G16+G20+G24+G30+G41+G43</f>
        <v>2866632</v>
      </c>
      <c r="H44" s="121"/>
      <c r="I44" s="121">
        <f>I16+I20+I24+I30+I41+I43</f>
        <v>1918556</v>
      </c>
      <c r="J44" s="263" t="s">
        <v>625</v>
      </c>
      <c r="K44" s="19"/>
      <c r="L44" s="121">
        <f>L16+L20+L24+L30+L41+L43</f>
        <v>50395902</v>
      </c>
      <c r="M44" s="121">
        <f>M16+M20+M24+M30+M41+M43</f>
        <v>24613420</v>
      </c>
      <c r="N44" s="19"/>
      <c r="O44" s="85" t="s">
        <v>868</v>
      </c>
    </row>
    <row r="46" ht="12.75">
      <c r="A46" s="1" t="s">
        <v>904</v>
      </c>
    </row>
    <row r="47" ht="12.75">
      <c r="A47" s="1" t="s">
        <v>899</v>
      </c>
    </row>
    <row r="48" ht="12.75">
      <c r="A48" s="1" t="s">
        <v>900</v>
      </c>
    </row>
    <row r="49" ht="12.75">
      <c r="A49" s="1" t="s">
        <v>901</v>
      </c>
    </row>
    <row r="50" ht="12.75">
      <c r="A50" s="1" t="s">
        <v>902</v>
      </c>
    </row>
  </sheetData>
  <mergeCells count="19">
    <mergeCell ref="G3:N3"/>
    <mergeCell ref="L4:L7"/>
    <mergeCell ref="A44:D44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.5118110236220472" right="0.3937007874015748" top="1.2598425196850394" bottom="0.7874015748031497" header="0.5118110236220472" footer="0.5118110236220472"/>
  <pageSetup horizontalDpi="600" verticalDpi="600" orientation="landscape" paperSize="9" scale="85" r:id="rId1"/>
  <headerFooter alignWithMargins="0">
    <oddHeader>&amp;LZałącznik Nr 1&amp;R&amp;9Załącznik nr &amp;A
do uchwały Rady Miejskiej w Sędziszowie
 nr V/42/2007 z dnia 20 lutego 2007 roku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2"/>
  <sheetViews>
    <sheetView workbookViewId="0" topLeftCell="C29">
      <selection activeCell="H35" sqref="H3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5" width="12.00390625" style="1" customWidth="1"/>
    <col min="6" max="6" width="12.75390625" style="1" customWidth="1"/>
    <col min="7" max="7" width="12.00390625" style="1" customWidth="1"/>
    <col min="8" max="8" width="13.253906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304" t="s">
        <v>138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ht="10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8" t="s">
        <v>861</v>
      </c>
    </row>
    <row r="3" spans="1:11" s="52" customFormat="1" ht="19.5" customHeight="1">
      <c r="A3" s="290" t="s">
        <v>887</v>
      </c>
      <c r="B3" s="290" t="s">
        <v>818</v>
      </c>
      <c r="C3" s="290" t="s">
        <v>860</v>
      </c>
      <c r="D3" s="289" t="s">
        <v>139</v>
      </c>
      <c r="E3" s="289" t="s">
        <v>889</v>
      </c>
      <c r="F3" s="289" t="s">
        <v>914</v>
      </c>
      <c r="G3" s="289"/>
      <c r="H3" s="289"/>
      <c r="I3" s="289"/>
      <c r="J3" s="289"/>
      <c r="K3" s="289" t="s">
        <v>896</v>
      </c>
    </row>
    <row r="4" spans="1:11" s="52" customFormat="1" ht="19.5" customHeight="1">
      <c r="A4" s="290"/>
      <c r="B4" s="290"/>
      <c r="C4" s="290"/>
      <c r="D4" s="289"/>
      <c r="E4" s="289"/>
      <c r="F4" s="289" t="s">
        <v>65</v>
      </c>
      <c r="G4" s="289" t="s">
        <v>212</v>
      </c>
      <c r="H4" s="289"/>
      <c r="I4" s="289"/>
      <c r="J4" s="289"/>
      <c r="K4" s="289"/>
    </row>
    <row r="5" spans="1:11" s="52" customFormat="1" ht="29.25" customHeight="1">
      <c r="A5" s="290"/>
      <c r="B5" s="290"/>
      <c r="C5" s="290"/>
      <c r="D5" s="289"/>
      <c r="E5" s="289"/>
      <c r="F5" s="289"/>
      <c r="G5" s="289" t="s">
        <v>104</v>
      </c>
      <c r="H5" s="289" t="s">
        <v>66</v>
      </c>
      <c r="I5" s="289" t="s">
        <v>106</v>
      </c>
      <c r="J5" s="289" t="s">
        <v>67</v>
      </c>
      <c r="K5" s="289"/>
    </row>
    <row r="6" spans="1:11" s="52" customFormat="1" ht="19.5" customHeight="1">
      <c r="A6" s="290"/>
      <c r="B6" s="290"/>
      <c r="C6" s="290"/>
      <c r="D6" s="289"/>
      <c r="E6" s="289"/>
      <c r="F6" s="289"/>
      <c r="G6" s="289"/>
      <c r="H6" s="289"/>
      <c r="I6" s="289"/>
      <c r="J6" s="289"/>
      <c r="K6" s="289"/>
    </row>
    <row r="7" spans="1:11" s="52" customFormat="1" ht="12.75">
      <c r="A7" s="290"/>
      <c r="B7" s="290"/>
      <c r="C7" s="290"/>
      <c r="D7" s="289"/>
      <c r="E7" s="289"/>
      <c r="F7" s="289"/>
      <c r="G7" s="289"/>
      <c r="H7" s="289"/>
      <c r="I7" s="289"/>
      <c r="J7" s="289"/>
      <c r="K7" s="289"/>
    </row>
    <row r="8" spans="1:11" ht="12.7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</row>
    <row r="9" spans="1:11" ht="96" customHeight="1">
      <c r="A9" s="35" t="s">
        <v>828</v>
      </c>
      <c r="B9" s="132" t="s">
        <v>171</v>
      </c>
      <c r="C9" s="132" t="s">
        <v>170</v>
      </c>
      <c r="D9" s="130" t="s">
        <v>186</v>
      </c>
      <c r="E9" s="131">
        <f>F9</f>
        <v>30000</v>
      </c>
      <c r="F9" s="131">
        <v>30000</v>
      </c>
      <c r="G9" s="131"/>
      <c r="H9" s="131">
        <v>30000</v>
      </c>
      <c r="I9" s="53" t="s">
        <v>164</v>
      </c>
      <c r="J9" s="127"/>
      <c r="K9" s="129" t="s">
        <v>187</v>
      </c>
    </row>
    <row r="10" spans="1:11" ht="12.75">
      <c r="A10" s="24"/>
      <c r="B10" s="121"/>
      <c r="C10" s="153"/>
      <c r="D10" s="154" t="s">
        <v>188</v>
      </c>
      <c r="E10" s="134">
        <f>F9</f>
        <v>30000</v>
      </c>
      <c r="F10" s="134">
        <f>SUM(G9:J9)</f>
        <v>30000</v>
      </c>
      <c r="G10" s="134"/>
      <c r="H10" s="158">
        <f>SUM(H9)</f>
        <v>30000</v>
      </c>
      <c r="I10" s="155"/>
      <c r="J10" s="155"/>
      <c r="K10" s="156"/>
    </row>
    <row r="11" spans="1:11" ht="109.5" customHeight="1">
      <c r="A11" s="24">
        <v>1</v>
      </c>
      <c r="B11" s="121">
        <v>750</v>
      </c>
      <c r="C11" s="153">
        <v>75023</v>
      </c>
      <c r="D11" s="157" t="s">
        <v>189</v>
      </c>
      <c r="E11" s="158">
        <v>31000</v>
      </c>
      <c r="F11" s="158">
        <v>31000</v>
      </c>
      <c r="G11" s="158"/>
      <c r="H11" s="158">
        <v>31000</v>
      </c>
      <c r="I11" s="133" t="s">
        <v>164</v>
      </c>
      <c r="J11" s="155"/>
      <c r="K11" s="156" t="s">
        <v>187</v>
      </c>
    </row>
    <row r="12" spans="1:11" ht="51">
      <c r="A12" s="24">
        <v>2</v>
      </c>
      <c r="B12" s="121">
        <v>750</v>
      </c>
      <c r="C12" s="153">
        <v>75023</v>
      </c>
      <c r="D12" s="157" t="s">
        <v>190</v>
      </c>
      <c r="E12" s="158">
        <v>26000</v>
      </c>
      <c r="F12" s="158">
        <v>26000</v>
      </c>
      <c r="G12" s="158"/>
      <c r="H12" s="158">
        <v>26000</v>
      </c>
      <c r="I12" s="133" t="s">
        <v>164</v>
      </c>
      <c r="J12" s="155"/>
      <c r="K12" s="156" t="s">
        <v>187</v>
      </c>
    </row>
    <row r="13" spans="1:11" ht="52.5" customHeight="1">
      <c r="A13" s="24">
        <v>3</v>
      </c>
      <c r="B13" s="121">
        <v>750</v>
      </c>
      <c r="C13" s="153">
        <v>75023</v>
      </c>
      <c r="D13" s="157" t="s">
        <v>191</v>
      </c>
      <c r="E13" s="158">
        <v>70300</v>
      </c>
      <c r="F13" s="158">
        <v>70300</v>
      </c>
      <c r="G13" s="158"/>
      <c r="H13" s="158">
        <v>70300</v>
      </c>
      <c r="I13" s="133" t="s">
        <v>164</v>
      </c>
      <c r="J13" s="155"/>
      <c r="K13" s="156" t="s">
        <v>187</v>
      </c>
    </row>
    <row r="14" spans="1:11" ht="52.5" customHeight="1">
      <c r="A14" s="24">
        <v>4</v>
      </c>
      <c r="B14" s="121">
        <v>750</v>
      </c>
      <c r="C14" s="153">
        <v>75023</v>
      </c>
      <c r="D14" s="157" t="s">
        <v>631</v>
      </c>
      <c r="E14" s="158">
        <v>8700</v>
      </c>
      <c r="F14" s="158">
        <f>SUM(G14:J14)</f>
        <v>8700</v>
      </c>
      <c r="G14" s="158"/>
      <c r="H14" s="158">
        <v>8700</v>
      </c>
      <c r="I14" s="133" t="s">
        <v>164</v>
      </c>
      <c r="J14" s="155"/>
      <c r="K14" s="156" t="s">
        <v>187</v>
      </c>
    </row>
    <row r="15" spans="1:11" ht="12.75">
      <c r="A15" s="24"/>
      <c r="B15" s="121"/>
      <c r="C15" s="153"/>
      <c r="D15" s="154" t="s">
        <v>192</v>
      </c>
      <c r="E15" s="134">
        <f>SUM(E11:E14)</f>
        <v>136000</v>
      </c>
      <c r="F15" s="134">
        <f>SUM(F11:F14)</f>
        <v>136000</v>
      </c>
      <c r="G15" s="134"/>
      <c r="H15" s="134">
        <f>SUM(H11:H14)</f>
        <v>136000</v>
      </c>
      <c r="I15" s="155"/>
      <c r="J15" s="155"/>
      <c r="K15" s="156"/>
    </row>
    <row r="16" spans="1:11" ht="52.5" customHeight="1">
      <c r="A16" s="24">
        <v>1</v>
      </c>
      <c r="B16" s="121">
        <v>801</v>
      </c>
      <c r="C16" s="153">
        <v>80104</v>
      </c>
      <c r="D16" s="157" t="s">
        <v>632</v>
      </c>
      <c r="E16" s="158">
        <v>5000</v>
      </c>
      <c r="F16" s="158">
        <v>5000</v>
      </c>
      <c r="G16" s="158"/>
      <c r="H16" s="158">
        <v>5000</v>
      </c>
      <c r="I16" s="133" t="s">
        <v>164</v>
      </c>
      <c r="J16" s="155"/>
      <c r="K16" s="156" t="s">
        <v>187</v>
      </c>
    </row>
    <row r="17" spans="1:11" ht="12.75">
      <c r="A17" s="24"/>
      <c r="B17" s="121"/>
      <c r="C17" s="153"/>
      <c r="D17" s="154" t="s">
        <v>633</v>
      </c>
      <c r="E17" s="134">
        <f>SUM(E16)</f>
        <v>5000</v>
      </c>
      <c r="F17" s="134">
        <f>SUM(F16)</f>
        <v>5000</v>
      </c>
      <c r="G17" s="134"/>
      <c r="H17" s="134">
        <f>SUM(H16)</f>
        <v>5000</v>
      </c>
      <c r="I17" s="155"/>
      <c r="J17" s="155"/>
      <c r="K17" s="156"/>
    </row>
    <row r="18" spans="1:11" ht="52.5" customHeight="1">
      <c r="A18" s="24">
        <v>1</v>
      </c>
      <c r="B18" s="121">
        <v>851</v>
      </c>
      <c r="C18" s="153">
        <v>85121</v>
      </c>
      <c r="D18" s="157" t="s">
        <v>634</v>
      </c>
      <c r="E18" s="158">
        <v>7136</v>
      </c>
      <c r="F18" s="158">
        <v>7136</v>
      </c>
      <c r="G18" s="158"/>
      <c r="H18" s="158">
        <v>7136</v>
      </c>
      <c r="I18" s="133" t="s">
        <v>164</v>
      </c>
      <c r="J18" s="155"/>
      <c r="K18" s="156" t="s">
        <v>187</v>
      </c>
    </row>
    <row r="19" spans="1:11" ht="12.75">
      <c r="A19" s="24"/>
      <c r="B19" s="121"/>
      <c r="C19" s="153"/>
      <c r="D19" s="154" t="s">
        <v>635</v>
      </c>
      <c r="E19" s="134">
        <f>SUM(E18)</f>
        <v>7136</v>
      </c>
      <c r="F19" s="134">
        <f>SUM(F18)</f>
        <v>7136</v>
      </c>
      <c r="G19" s="134"/>
      <c r="H19" s="134">
        <f>SUM(H18)</f>
        <v>7136</v>
      </c>
      <c r="I19" s="155"/>
      <c r="J19" s="155"/>
      <c r="K19" s="156"/>
    </row>
    <row r="20" spans="1:11" ht="49.5" customHeight="1">
      <c r="A20" s="24">
        <v>1</v>
      </c>
      <c r="B20" s="121">
        <v>900</v>
      </c>
      <c r="C20" s="153">
        <v>90003</v>
      </c>
      <c r="D20" s="159" t="s">
        <v>636</v>
      </c>
      <c r="E20" s="160">
        <v>125000</v>
      </c>
      <c r="F20" s="160">
        <v>125000</v>
      </c>
      <c r="G20" s="160"/>
      <c r="H20" s="160">
        <v>125000</v>
      </c>
      <c r="I20" s="133" t="s">
        <v>164</v>
      </c>
      <c r="J20" s="155"/>
      <c r="K20" s="156" t="s">
        <v>187</v>
      </c>
    </row>
    <row r="21" spans="1:11" ht="49.5" customHeight="1">
      <c r="A21" s="24">
        <v>2</v>
      </c>
      <c r="B21" s="121">
        <v>900</v>
      </c>
      <c r="C21" s="153">
        <v>90004</v>
      </c>
      <c r="D21" s="159" t="s">
        <v>193</v>
      </c>
      <c r="E21" s="160">
        <v>15000</v>
      </c>
      <c r="F21" s="160">
        <v>15000</v>
      </c>
      <c r="G21" s="160"/>
      <c r="H21" s="160">
        <v>15000</v>
      </c>
      <c r="I21" s="133" t="s">
        <v>164</v>
      </c>
      <c r="J21" s="155"/>
      <c r="K21" s="156" t="s">
        <v>187</v>
      </c>
    </row>
    <row r="22" spans="1:11" ht="71.25" customHeight="1">
      <c r="A22" s="24">
        <v>3</v>
      </c>
      <c r="B22" s="121">
        <v>900</v>
      </c>
      <c r="C22" s="153">
        <v>90015</v>
      </c>
      <c r="D22" s="159" t="s">
        <v>217</v>
      </c>
      <c r="E22" s="160">
        <v>20000</v>
      </c>
      <c r="F22" s="160">
        <v>20000</v>
      </c>
      <c r="G22" s="160"/>
      <c r="H22" s="160">
        <v>20000</v>
      </c>
      <c r="I22" s="133" t="s">
        <v>164</v>
      </c>
      <c r="J22" s="155"/>
      <c r="K22" s="156" t="s">
        <v>187</v>
      </c>
    </row>
    <row r="23" spans="1:11" ht="84" customHeight="1">
      <c r="A23" s="24">
        <v>4</v>
      </c>
      <c r="B23" s="121">
        <v>900</v>
      </c>
      <c r="C23" s="153">
        <v>90015</v>
      </c>
      <c r="D23" s="159" t="s">
        <v>194</v>
      </c>
      <c r="E23" s="160">
        <v>30000</v>
      </c>
      <c r="F23" s="160">
        <v>30000</v>
      </c>
      <c r="G23" s="160"/>
      <c r="H23" s="160">
        <v>30000</v>
      </c>
      <c r="I23" s="133" t="s">
        <v>164</v>
      </c>
      <c r="J23" s="155"/>
      <c r="K23" s="156" t="s">
        <v>187</v>
      </c>
    </row>
    <row r="24" spans="1:11" ht="67.5" customHeight="1">
      <c r="A24" s="24">
        <v>5</v>
      </c>
      <c r="B24" s="121">
        <v>900</v>
      </c>
      <c r="C24" s="153">
        <v>90015</v>
      </c>
      <c r="D24" s="159" t="s">
        <v>195</v>
      </c>
      <c r="E24" s="160">
        <v>6500</v>
      </c>
      <c r="F24" s="160">
        <v>6500</v>
      </c>
      <c r="G24" s="160"/>
      <c r="H24" s="160">
        <v>6500</v>
      </c>
      <c r="I24" s="133" t="s">
        <v>164</v>
      </c>
      <c r="J24" s="155"/>
      <c r="K24" s="156" t="s">
        <v>187</v>
      </c>
    </row>
    <row r="25" spans="1:11" ht="66" customHeight="1">
      <c r="A25" s="24">
        <v>6</v>
      </c>
      <c r="B25" s="121">
        <v>900</v>
      </c>
      <c r="C25" s="153">
        <v>90015</v>
      </c>
      <c r="D25" s="159" t="s">
        <v>196</v>
      </c>
      <c r="E25" s="160">
        <v>8000</v>
      </c>
      <c r="F25" s="160">
        <v>8000</v>
      </c>
      <c r="G25" s="160"/>
      <c r="H25" s="160">
        <v>8000</v>
      </c>
      <c r="I25" s="133" t="s">
        <v>164</v>
      </c>
      <c r="J25" s="155"/>
      <c r="K25" s="156" t="s">
        <v>187</v>
      </c>
    </row>
    <row r="26" spans="1:11" ht="56.25">
      <c r="A26" s="24">
        <v>7</v>
      </c>
      <c r="B26" s="121">
        <v>900</v>
      </c>
      <c r="C26" s="153">
        <v>90015</v>
      </c>
      <c r="D26" s="159" t="s">
        <v>197</v>
      </c>
      <c r="E26" s="160">
        <v>3000</v>
      </c>
      <c r="F26" s="160">
        <v>3000</v>
      </c>
      <c r="G26" s="160"/>
      <c r="H26" s="160">
        <v>3000</v>
      </c>
      <c r="I26" s="133" t="s">
        <v>164</v>
      </c>
      <c r="J26" s="155"/>
      <c r="K26" s="156" t="s">
        <v>187</v>
      </c>
    </row>
    <row r="27" spans="1:11" ht="51">
      <c r="A27" s="24">
        <v>8</v>
      </c>
      <c r="B27" s="121">
        <v>900</v>
      </c>
      <c r="C27" s="153">
        <v>90015</v>
      </c>
      <c r="D27" s="159" t="s">
        <v>637</v>
      </c>
      <c r="E27" s="160">
        <v>5000</v>
      </c>
      <c r="F27" s="160">
        <v>5000</v>
      </c>
      <c r="G27" s="160"/>
      <c r="H27" s="160">
        <v>5000</v>
      </c>
      <c r="I27" s="133" t="s">
        <v>164</v>
      </c>
      <c r="J27" s="155"/>
      <c r="K27" s="156" t="s">
        <v>187</v>
      </c>
    </row>
    <row r="28" spans="1:11" ht="119.25" customHeight="1">
      <c r="A28" s="24">
        <v>7</v>
      </c>
      <c r="B28" s="121">
        <v>900</v>
      </c>
      <c r="C28" s="153">
        <v>90015</v>
      </c>
      <c r="D28" s="159" t="s">
        <v>198</v>
      </c>
      <c r="E28" s="160">
        <v>12000</v>
      </c>
      <c r="F28" s="160">
        <v>12000</v>
      </c>
      <c r="G28" s="160"/>
      <c r="H28" s="160">
        <v>12000</v>
      </c>
      <c r="I28" s="133" t="s">
        <v>164</v>
      </c>
      <c r="J28" s="155"/>
      <c r="K28" s="156" t="s">
        <v>187</v>
      </c>
    </row>
    <row r="29" spans="1:11" ht="83.25" customHeight="1">
      <c r="A29" s="24">
        <v>8</v>
      </c>
      <c r="B29" s="121">
        <v>900</v>
      </c>
      <c r="C29" s="153">
        <v>90015</v>
      </c>
      <c r="D29" s="159" t="s">
        <v>199</v>
      </c>
      <c r="E29" s="160">
        <v>5000</v>
      </c>
      <c r="F29" s="160">
        <v>5000</v>
      </c>
      <c r="G29" s="160"/>
      <c r="H29" s="160">
        <v>5000</v>
      </c>
      <c r="I29" s="133" t="s">
        <v>164</v>
      </c>
      <c r="J29" s="155"/>
      <c r="K29" s="156" t="s">
        <v>187</v>
      </c>
    </row>
    <row r="30" spans="1:11" ht="83.25" customHeight="1">
      <c r="A30" s="24">
        <v>9</v>
      </c>
      <c r="B30" s="121">
        <v>900</v>
      </c>
      <c r="C30" s="153">
        <v>90015</v>
      </c>
      <c r="D30" s="159" t="s">
        <v>200</v>
      </c>
      <c r="E30" s="160">
        <v>10000</v>
      </c>
      <c r="F30" s="160">
        <v>10000</v>
      </c>
      <c r="G30" s="160"/>
      <c r="H30" s="160">
        <v>10000</v>
      </c>
      <c r="I30" s="133" t="s">
        <v>164</v>
      </c>
      <c r="J30" s="155"/>
      <c r="K30" s="156" t="s">
        <v>187</v>
      </c>
    </row>
    <row r="31" spans="1:11" ht="57" customHeight="1">
      <c r="A31" s="24">
        <v>10</v>
      </c>
      <c r="B31" s="121">
        <v>900</v>
      </c>
      <c r="C31" s="153">
        <v>90095</v>
      </c>
      <c r="D31" s="159" t="s">
        <v>201</v>
      </c>
      <c r="E31" s="160">
        <v>10000</v>
      </c>
      <c r="F31" s="160">
        <v>10000</v>
      </c>
      <c r="G31" s="160"/>
      <c r="H31" s="160">
        <v>10000</v>
      </c>
      <c r="I31" s="133" t="s">
        <v>164</v>
      </c>
      <c r="J31" s="155"/>
      <c r="K31" s="156" t="s">
        <v>187</v>
      </c>
    </row>
    <row r="32" spans="1:11" ht="57" customHeight="1">
      <c r="A32" s="24">
        <v>10</v>
      </c>
      <c r="B32" s="121">
        <v>900</v>
      </c>
      <c r="C32" s="153">
        <v>90095</v>
      </c>
      <c r="D32" s="159" t="s">
        <v>638</v>
      </c>
      <c r="E32" s="160">
        <v>28500</v>
      </c>
      <c r="F32" s="160">
        <v>28500</v>
      </c>
      <c r="G32" s="160"/>
      <c r="H32" s="158">
        <v>28500</v>
      </c>
      <c r="I32" s="133" t="s">
        <v>164</v>
      </c>
      <c r="J32" s="155"/>
      <c r="K32" s="156" t="s">
        <v>187</v>
      </c>
    </row>
    <row r="33" spans="1:11" ht="12.75">
      <c r="A33" s="24"/>
      <c r="B33" s="121"/>
      <c r="C33" s="153"/>
      <c r="D33" s="154" t="s">
        <v>202</v>
      </c>
      <c r="E33" s="134">
        <f>SUM(E20:E32)</f>
        <v>278000</v>
      </c>
      <c r="F33" s="134">
        <f>SUM(F20:F32)</f>
        <v>278000</v>
      </c>
      <c r="G33" s="134"/>
      <c r="H33" s="134">
        <f>SUM(H20:H32)</f>
        <v>278000</v>
      </c>
      <c r="I33" s="133"/>
      <c r="J33" s="155"/>
      <c r="K33" s="156"/>
    </row>
    <row r="34" spans="1:11" ht="51">
      <c r="A34" s="24" t="s">
        <v>828</v>
      </c>
      <c r="B34" s="19">
        <v>926</v>
      </c>
      <c r="C34" s="19">
        <v>92605</v>
      </c>
      <c r="D34" s="161" t="s">
        <v>204</v>
      </c>
      <c r="E34" s="160">
        <v>34000</v>
      </c>
      <c r="F34" s="160">
        <f>SUM(G34:J34)</f>
        <v>34000</v>
      </c>
      <c r="G34" s="160"/>
      <c r="H34" s="275">
        <v>34000</v>
      </c>
      <c r="I34" s="133" t="s">
        <v>164</v>
      </c>
      <c r="J34" s="24"/>
      <c r="K34" s="156" t="s">
        <v>187</v>
      </c>
    </row>
    <row r="35" spans="1:11" ht="12.75">
      <c r="A35" s="102"/>
      <c r="B35" s="162"/>
      <c r="C35" s="163"/>
      <c r="D35" s="154" t="s">
        <v>203</v>
      </c>
      <c r="E35" s="164">
        <f>SUM(E34)</f>
        <v>34000</v>
      </c>
      <c r="F35" s="164">
        <f>SUM(F34)</f>
        <v>34000</v>
      </c>
      <c r="G35" s="164"/>
      <c r="H35" s="283">
        <f>SUM(H34)</f>
        <v>34000</v>
      </c>
      <c r="I35" s="133"/>
      <c r="J35" s="24"/>
      <c r="K35" s="24"/>
    </row>
    <row r="36" spans="1:11" ht="12.75">
      <c r="A36" s="288" t="s">
        <v>82</v>
      </c>
      <c r="B36" s="288"/>
      <c r="C36" s="288"/>
      <c r="D36" s="288"/>
      <c r="E36" s="134">
        <f>E10+E15+E17+E19+E33+E35</f>
        <v>490136</v>
      </c>
      <c r="F36" s="134">
        <f>F10+F15+F17+F19+F33+F35</f>
        <v>490136</v>
      </c>
      <c r="G36" s="134"/>
      <c r="H36" s="134">
        <f>H10+H15+H17+H19+H33+H35</f>
        <v>490136</v>
      </c>
      <c r="I36" s="133"/>
      <c r="J36" s="19"/>
      <c r="K36" s="85"/>
    </row>
    <row r="38" ht="12.75">
      <c r="A38" s="1" t="s">
        <v>904</v>
      </c>
    </row>
    <row r="39" ht="12.75">
      <c r="A39" s="1" t="s">
        <v>899</v>
      </c>
    </row>
    <row r="40" ht="12.75">
      <c r="A40" s="1" t="s">
        <v>900</v>
      </c>
    </row>
    <row r="41" ht="12.75">
      <c r="A41" s="1" t="s">
        <v>901</v>
      </c>
    </row>
    <row r="42" ht="12.75">
      <c r="A42" s="1" t="s">
        <v>902</v>
      </c>
    </row>
  </sheetData>
  <mergeCells count="15">
    <mergeCell ref="G4:J4"/>
    <mergeCell ref="G5:G7"/>
    <mergeCell ref="H5:H7"/>
    <mergeCell ref="I5:I7"/>
    <mergeCell ref="J5:J7"/>
    <mergeCell ref="E3:E7"/>
    <mergeCell ref="A36:D36"/>
    <mergeCell ref="A1:K1"/>
    <mergeCell ref="A3:A7"/>
    <mergeCell ref="B3:B7"/>
    <mergeCell ref="C3:C7"/>
    <mergeCell ref="D3:D7"/>
    <mergeCell ref="F3:J3"/>
    <mergeCell ref="K3:K7"/>
    <mergeCell ref="F4:F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r:id="rId1"/>
  <headerFooter alignWithMargins="0">
    <oddHeader>&amp;R&amp;9Załącznik nr &amp;A
do uchwały Rady Miejskiej  w Sędziszowie
nr V/42/2007 z dnia 20 lutego 2007roku 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workbookViewId="0" topLeftCell="D1">
      <selection activeCell="C11" sqref="C11:Q14"/>
    </sheetView>
  </sheetViews>
  <sheetFormatPr defaultColWidth="9.00390625" defaultRowHeight="12.75"/>
  <cols>
    <col min="1" max="1" width="3.625" style="11" bestFit="1" customWidth="1"/>
    <col min="2" max="2" width="22.75390625" style="11" customWidth="1"/>
    <col min="3" max="3" width="13.00390625" style="11" customWidth="1"/>
    <col min="4" max="4" width="10.625" style="11" customWidth="1"/>
    <col min="5" max="5" width="12.00390625" style="11" customWidth="1"/>
    <col min="6" max="7" width="9.125" style="11" customWidth="1"/>
    <col min="8" max="8" width="7.375" style="11" customWidth="1"/>
    <col min="9" max="9" width="8.75390625" style="11" customWidth="1"/>
    <col min="10" max="11" width="7.75390625" style="11" customWidth="1"/>
    <col min="12" max="12" width="9.75390625" style="11" customWidth="1"/>
    <col min="13" max="13" width="11.75390625" style="11" customWidth="1"/>
    <col min="14" max="14" width="12.375" style="11" customWidth="1"/>
    <col min="15" max="15" width="8.25390625" style="11" customWidth="1"/>
    <col min="16" max="16" width="8.125" style="11" customWidth="1"/>
    <col min="17" max="17" width="8.75390625" style="11" customWidth="1"/>
    <col min="18" max="16384" width="10.25390625" style="11" customWidth="1"/>
  </cols>
  <sheetData>
    <row r="1" spans="1:17" ht="12.75">
      <c r="A1" s="323" t="s">
        <v>69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</row>
    <row r="3" spans="1:17" ht="11.25">
      <c r="A3" s="291" t="s">
        <v>887</v>
      </c>
      <c r="B3" s="291" t="s">
        <v>1</v>
      </c>
      <c r="C3" s="311" t="s">
        <v>2</v>
      </c>
      <c r="D3" s="311" t="s">
        <v>75</v>
      </c>
      <c r="E3" s="311" t="s">
        <v>74</v>
      </c>
      <c r="F3" s="291" t="s">
        <v>822</v>
      </c>
      <c r="G3" s="291"/>
      <c r="H3" s="291" t="s">
        <v>914</v>
      </c>
      <c r="I3" s="291"/>
      <c r="J3" s="291"/>
      <c r="K3" s="291"/>
      <c r="L3" s="291"/>
      <c r="M3" s="291"/>
      <c r="N3" s="291"/>
      <c r="O3" s="291"/>
      <c r="P3" s="291"/>
      <c r="Q3" s="291"/>
    </row>
    <row r="4" spans="1:17" ht="11.25">
      <c r="A4" s="291"/>
      <c r="B4" s="291"/>
      <c r="C4" s="311"/>
      <c r="D4" s="311"/>
      <c r="E4" s="311"/>
      <c r="F4" s="311" t="s">
        <v>71</v>
      </c>
      <c r="G4" s="311" t="s">
        <v>72</v>
      </c>
      <c r="H4" s="291" t="s">
        <v>905</v>
      </c>
      <c r="I4" s="291"/>
      <c r="J4" s="291"/>
      <c r="K4" s="291"/>
      <c r="L4" s="291"/>
      <c r="M4" s="291"/>
      <c r="N4" s="291"/>
      <c r="O4" s="291"/>
      <c r="P4" s="291"/>
      <c r="Q4" s="291"/>
    </row>
    <row r="5" spans="1:17" ht="11.25">
      <c r="A5" s="291"/>
      <c r="B5" s="291"/>
      <c r="C5" s="311"/>
      <c r="D5" s="311"/>
      <c r="E5" s="311"/>
      <c r="F5" s="311"/>
      <c r="G5" s="311"/>
      <c r="H5" s="311" t="s">
        <v>4</v>
      </c>
      <c r="I5" s="291" t="s">
        <v>5</v>
      </c>
      <c r="J5" s="291"/>
      <c r="K5" s="291"/>
      <c r="L5" s="291"/>
      <c r="M5" s="291"/>
      <c r="N5" s="291"/>
      <c r="O5" s="291"/>
      <c r="P5" s="291"/>
      <c r="Q5" s="291"/>
    </row>
    <row r="6" spans="1:17" ht="14.25" customHeight="1">
      <c r="A6" s="291"/>
      <c r="B6" s="291"/>
      <c r="C6" s="311"/>
      <c r="D6" s="311"/>
      <c r="E6" s="311"/>
      <c r="F6" s="311"/>
      <c r="G6" s="311"/>
      <c r="H6" s="311"/>
      <c r="I6" s="291" t="s">
        <v>6</v>
      </c>
      <c r="J6" s="291"/>
      <c r="K6" s="291"/>
      <c r="L6" s="291"/>
      <c r="M6" s="291" t="s">
        <v>3</v>
      </c>
      <c r="N6" s="291"/>
      <c r="O6" s="291"/>
      <c r="P6" s="291"/>
      <c r="Q6" s="291"/>
    </row>
    <row r="7" spans="1:17" ht="12.75" customHeight="1">
      <c r="A7" s="291"/>
      <c r="B7" s="291"/>
      <c r="C7" s="311"/>
      <c r="D7" s="311"/>
      <c r="E7" s="311"/>
      <c r="F7" s="311"/>
      <c r="G7" s="311"/>
      <c r="H7" s="311"/>
      <c r="I7" s="311" t="s">
        <v>7</v>
      </c>
      <c r="J7" s="291" t="s">
        <v>8</v>
      </c>
      <c r="K7" s="291"/>
      <c r="L7" s="291"/>
      <c r="M7" s="311" t="s">
        <v>9</v>
      </c>
      <c r="N7" s="311" t="s">
        <v>8</v>
      </c>
      <c r="O7" s="311"/>
      <c r="P7" s="311"/>
      <c r="Q7" s="311"/>
    </row>
    <row r="8" spans="1:17" ht="48" customHeight="1">
      <c r="A8" s="291"/>
      <c r="B8" s="291"/>
      <c r="C8" s="311"/>
      <c r="D8" s="311"/>
      <c r="E8" s="311"/>
      <c r="F8" s="311"/>
      <c r="G8" s="311"/>
      <c r="H8" s="311"/>
      <c r="I8" s="311"/>
      <c r="J8" s="50" t="s">
        <v>73</v>
      </c>
      <c r="K8" s="50" t="s">
        <v>10</v>
      </c>
      <c r="L8" s="50" t="s">
        <v>11</v>
      </c>
      <c r="M8" s="311"/>
      <c r="N8" s="50" t="s">
        <v>12</v>
      </c>
      <c r="O8" s="50" t="s">
        <v>73</v>
      </c>
      <c r="P8" s="50" t="s">
        <v>10</v>
      </c>
      <c r="Q8" s="50" t="s">
        <v>13</v>
      </c>
    </row>
    <row r="9" spans="1:17" ht="7.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</row>
    <row r="10" spans="1:17" s="87" customFormat="1" ht="11.25">
      <c r="A10" s="66">
        <v>1</v>
      </c>
      <c r="B10" s="86" t="s">
        <v>14</v>
      </c>
      <c r="C10" s="312" t="s">
        <v>868</v>
      </c>
      <c r="D10" s="313"/>
      <c r="E10" s="253">
        <f>E15</f>
        <v>172592</v>
      </c>
      <c r="F10" s="253">
        <f>F15</f>
        <v>57948</v>
      </c>
      <c r="G10" s="253">
        <f>G15</f>
        <v>114644</v>
      </c>
      <c r="H10" s="253">
        <f>I10+M10</f>
        <v>172592</v>
      </c>
      <c r="I10" s="253">
        <f>I15</f>
        <v>57948</v>
      </c>
      <c r="J10" s="86"/>
      <c r="K10" s="86"/>
      <c r="L10" s="253">
        <f>L15</f>
        <v>57948</v>
      </c>
      <c r="M10" s="253">
        <f>SUM(N10:Q10)</f>
        <v>114644</v>
      </c>
      <c r="N10" s="86"/>
      <c r="O10" s="86"/>
      <c r="P10" s="86"/>
      <c r="Q10" s="253">
        <f>Q15</f>
        <v>114644</v>
      </c>
    </row>
    <row r="11" spans="1:17" ht="11.25">
      <c r="A11" s="310" t="s">
        <v>15</v>
      </c>
      <c r="B11" s="67" t="s">
        <v>166</v>
      </c>
      <c r="C11" s="314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6"/>
    </row>
    <row r="12" spans="1:17" ht="11.25">
      <c r="A12" s="310"/>
      <c r="B12" s="67" t="s">
        <v>167</v>
      </c>
      <c r="C12" s="314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6"/>
    </row>
    <row r="13" spans="1:17" ht="11.25">
      <c r="A13" s="310"/>
      <c r="B13" s="67" t="s">
        <v>168</v>
      </c>
      <c r="C13" s="314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6"/>
    </row>
    <row r="14" spans="1:17" ht="45">
      <c r="A14" s="310"/>
      <c r="B14" s="109" t="s">
        <v>477</v>
      </c>
      <c r="C14" s="314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6"/>
    </row>
    <row r="15" spans="1:17" ht="11.25">
      <c r="A15" s="310"/>
      <c r="B15" s="67" t="s">
        <v>20</v>
      </c>
      <c r="C15" s="67">
        <v>344</v>
      </c>
      <c r="D15" s="67"/>
      <c r="E15" s="110">
        <v>172592</v>
      </c>
      <c r="F15" s="110">
        <v>57948</v>
      </c>
      <c r="G15" s="110">
        <v>114644</v>
      </c>
      <c r="H15" s="110">
        <f>I15+M15</f>
        <v>172592</v>
      </c>
      <c r="I15" s="110">
        <v>57948</v>
      </c>
      <c r="J15" s="110"/>
      <c r="K15" s="110"/>
      <c r="L15" s="110">
        <v>57948</v>
      </c>
      <c r="M15" s="110">
        <f>SUM(N15:Q15)</f>
        <v>114644</v>
      </c>
      <c r="N15" s="111"/>
      <c r="O15" s="111"/>
      <c r="P15" s="111"/>
      <c r="Q15" s="111">
        <v>114644</v>
      </c>
    </row>
    <row r="16" spans="1:17" ht="11.25">
      <c r="A16" s="310"/>
      <c r="B16" s="67" t="s">
        <v>21</v>
      </c>
      <c r="C16" s="317"/>
      <c r="D16" s="317"/>
      <c r="E16" s="67"/>
      <c r="F16" s="67"/>
      <c r="G16" s="67"/>
      <c r="H16" s="317"/>
      <c r="I16" s="317"/>
      <c r="J16" s="317"/>
      <c r="K16" s="317"/>
      <c r="L16" s="317"/>
      <c r="M16" s="317"/>
      <c r="N16" s="317"/>
      <c r="O16" s="317"/>
      <c r="P16" s="317"/>
      <c r="Q16" s="317"/>
    </row>
    <row r="17" spans="1:17" ht="11.25">
      <c r="A17" s="310"/>
      <c r="B17" s="67" t="s">
        <v>905</v>
      </c>
      <c r="C17" s="317"/>
      <c r="D17" s="317"/>
      <c r="E17" s="110">
        <v>172592</v>
      </c>
      <c r="F17" s="110">
        <v>57948</v>
      </c>
      <c r="G17" s="110">
        <v>114644</v>
      </c>
      <c r="H17" s="317"/>
      <c r="I17" s="317"/>
      <c r="J17" s="317"/>
      <c r="K17" s="317"/>
      <c r="L17" s="317"/>
      <c r="M17" s="317"/>
      <c r="N17" s="317"/>
      <c r="O17" s="317"/>
      <c r="P17" s="317"/>
      <c r="Q17" s="317"/>
    </row>
    <row r="18" spans="1:17" ht="11.25">
      <c r="A18" s="310"/>
      <c r="B18" s="67" t="s">
        <v>880</v>
      </c>
      <c r="C18" s="317"/>
      <c r="D18" s="317"/>
      <c r="E18" s="67"/>
      <c r="F18" s="67"/>
      <c r="G18" s="67"/>
      <c r="H18" s="317"/>
      <c r="I18" s="317"/>
      <c r="J18" s="317"/>
      <c r="K18" s="317"/>
      <c r="L18" s="317"/>
      <c r="M18" s="317"/>
      <c r="N18" s="317"/>
      <c r="O18" s="317"/>
      <c r="P18" s="317"/>
      <c r="Q18" s="317"/>
    </row>
    <row r="19" spans="1:17" ht="11.25">
      <c r="A19" s="310"/>
      <c r="B19" s="67" t="s">
        <v>884</v>
      </c>
      <c r="C19" s="317"/>
      <c r="D19" s="317"/>
      <c r="E19" s="67"/>
      <c r="F19" s="67"/>
      <c r="G19" s="67"/>
      <c r="H19" s="317"/>
      <c r="I19" s="317"/>
      <c r="J19" s="317"/>
      <c r="K19" s="317"/>
      <c r="L19" s="317"/>
      <c r="M19" s="317"/>
      <c r="N19" s="317"/>
      <c r="O19" s="317"/>
      <c r="P19" s="317"/>
      <c r="Q19" s="317"/>
    </row>
    <row r="20" spans="1:17" ht="11.25">
      <c r="A20" s="310" t="s">
        <v>22</v>
      </c>
      <c r="B20" s="67" t="s">
        <v>16</v>
      </c>
      <c r="C20" s="314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</row>
    <row r="21" spans="1:17" ht="11.25">
      <c r="A21" s="310"/>
      <c r="B21" s="67" t="s">
        <v>17</v>
      </c>
      <c r="C21" s="314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6"/>
    </row>
    <row r="22" spans="1:17" ht="11.25">
      <c r="A22" s="310"/>
      <c r="B22" s="67" t="s">
        <v>18</v>
      </c>
      <c r="C22" s="314"/>
      <c r="D22" s="315"/>
      <c r="E22" s="315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6"/>
    </row>
    <row r="23" spans="1:17" ht="11.25">
      <c r="A23" s="310"/>
      <c r="B23" s="67" t="s">
        <v>19</v>
      </c>
      <c r="C23" s="314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</row>
    <row r="24" spans="1:17" ht="11.25">
      <c r="A24" s="310"/>
      <c r="B24" s="67" t="s">
        <v>20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11.25">
      <c r="A25" s="310"/>
      <c r="B25" s="67" t="s">
        <v>21</v>
      </c>
      <c r="C25" s="317"/>
      <c r="D25" s="317"/>
      <c r="E25" s="67"/>
      <c r="F25" s="67"/>
      <c r="G25" s="67"/>
      <c r="H25" s="317"/>
      <c r="I25" s="317"/>
      <c r="J25" s="317"/>
      <c r="K25" s="317"/>
      <c r="L25" s="317"/>
      <c r="M25" s="317"/>
      <c r="N25" s="317"/>
      <c r="O25" s="317"/>
      <c r="P25" s="317"/>
      <c r="Q25" s="317"/>
    </row>
    <row r="26" spans="1:17" ht="11.25">
      <c r="A26" s="310"/>
      <c r="B26" s="67" t="s">
        <v>905</v>
      </c>
      <c r="C26" s="317"/>
      <c r="D26" s="317"/>
      <c r="E26" s="67"/>
      <c r="F26" s="67"/>
      <c r="G26" s="67"/>
      <c r="H26" s="317"/>
      <c r="I26" s="317"/>
      <c r="J26" s="317"/>
      <c r="K26" s="317"/>
      <c r="L26" s="317"/>
      <c r="M26" s="317"/>
      <c r="N26" s="317"/>
      <c r="O26" s="317"/>
      <c r="P26" s="317"/>
      <c r="Q26" s="317"/>
    </row>
    <row r="27" spans="1:17" ht="11.25">
      <c r="A27" s="310"/>
      <c r="B27" s="67" t="s">
        <v>880</v>
      </c>
      <c r="C27" s="317"/>
      <c r="D27" s="317"/>
      <c r="E27" s="67"/>
      <c r="F27" s="67"/>
      <c r="G27" s="67"/>
      <c r="H27" s="317"/>
      <c r="I27" s="317"/>
      <c r="J27" s="317"/>
      <c r="K27" s="317"/>
      <c r="L27" s="317"/>
      <c r="M27" s="317"/>
      <c r="N27" s="317"/>
      <c r="O27" s="317"/>
      <c r="P27" s="317"/>
      <c r="Q27" s="317"/>
    </row>
    <row r="28" spans="1:17" ht="11.25">
      <c r="A28" s="310"/>
      <c r="B28" s="67" t="s">
        <v>884</v>
      </c>
      <c r="C28" s="317"/>
      <c r="D28" s="317"/>
      <c r="E28" s="67"/>
      <c r="F28" s="67"/>
      <c r="G28" s="67"/>
      <c r="H28" s="317"/>
      <c r="I28" s="317"/>
      <c r="J28" s="317"/>
      <c r="K28" s="317"/>
      <c r="L28" s="317"/>
      <c r="M28" s="317"/>
      <c r="N28" s="317"/>
      <c r="O28" s="317"/>
      <c r="P28" s="317"/>
      <c r="Q28" s="317"/>
    </row>
    <row r="29" spans="1:17" ht="11.25">
      <c r="A29" s="68" t="s">
        <v>23</v>
      </c>
      <c r="B29" s="67" t="s">
        <v>24</v>
      </c>
      <c r="C29" s="314"/>
      <c r="D29" s="315"/>
      <c r="E29" s="315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6"/>
    </row>
    <row r="30" spans="1:17" s="87" customFormat="1" ht="11.25">
      <c r="A30" s="69">
        <v>2</v>
      </c>
      <c r="B30" s="88" t="s">
        <v>25</v>
      </c>
      <c r="C30" s="321" t="s">
        <v>868</v>
      </c>
      <c r="D30" s="322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ht="11.25">
      <c r="A31" s="310" t="s">
        <v>26</v>
      </c>
      <c r="B31" s="67" t="s">
        <v>16</v>
      </c>
      <c r="C31" s="314"/>
      <c r="D31" s="315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6"/>
    </row>
    <row r="32" spans="1:17" ht="11.25">
      <c r="A32" s="310"/>
      <c r="B32" s="67" t="s">
        <v>17</v>
      </c>
      <c r="C32" s="314"/>
      <c r="D32" s="315"/>
      <c r="E32" s="315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6"/>
    </row>
    <row r="33" spans="1:17" ht="11.25">
      <c r="A33" s="310"/>
      <c r="B33" s="67" t="s">
        <v>18</v>
      </c>
      <c r="C33" s="314"/>
      <c r="D33" s="315"/>
      <c r="E33" s="315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6"/>
    </row>
    <row r="34" spans="1:17" ht="11.25">
      <c r="A34" s="310"/>
      <c r="B34" s="67" t="s">
        <v>19</v>
      </c>
      <c r="C34" s="314"/>
      <c r="D34" s="315"/>
      <c r="E34" s="315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6"/>
    </row>
    <row r="35" spans="1:17" ht="11.25">
      <c r="A35" s="310"/>
      <c r="B35" s="67" t="s">
        <v>20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11.25">
      <c r="A36" s="310"/>
      <c r="B36" s="67" t="s">
        <v>21</v>
      </c>
      <c r="C36" s="317"/>
      <c r="D36" s="317"/>
      <c r="E36" s="67"/>
      <c r="F36" s="67"/>
      <c r="G36" s="67"/>
      <c r="H36" s="317"/>
      <c r="I36" s="317"/>
      <c r="J36" s="317"/>
      <c r="K36" s="317"/>
      <c r="L36" s="317"/>
      <c r="M36" s="317"/>
      <c r="N36" s="317"/>
      <c r="O36" s="317"/>
      <c r="P36" s="317"/>
      <c r="Q36" s="317"/>
    </row>
    <row r="37" spans="1:17" ht="11.25">
      <c r="A37" s="310"/>
      <c r="B37" s="67" t="s">
        <v>905</v>
      </c>
      <c r="C37" s="317"/>
      <c r="D37" s="317"/>
      <c r="E37" s="67"/>
      <c r="F37" s="67"/>
      <c r="G37" s="67"/>
      <c r="H37" s="317"/>
      <c r="I37" s="317"/>
      <c r="J37" s="317"/>
      <c r="K37" s="317"/>
      <c r="L37" s="317"/>
      <c r="M37" s="317"/>
      <c r="N37" s="317"/>
      <c r="O37" s="317"/>
      <c r="P37" s="317"/>
      <c r="Q37" s="317"/>
    </row>
    <row r="38" spans="1:17" ht="11.25">
      <c r="A38" s="310"/>
      <c r="B38" s="67" t="s">
        <v>880</v>
      </c>
      <c r="C38" s="317"/>
      <c r="D38" s="317"/>
      <c r="E38" s="67"/>
      <c r="F38" s="67"/>
      <c r="G38" s="67"/>
      <c r="H38" s="317"/>
      <c r="I38" s="317"/>
      <c r="J38" s="317"/>
      <c r="K38" s="317"/>
      <c r="L38" s="317"/>
      <c r="M38" s="317"/>
      <c r="N38" s="317"/>
      <c r="O38" s="317"/>
      <c r="P38" s="317"/>
      <c r="Q38" s="317"/>
    </row>
    <row r="39" spans="1:17" ht="11.25">
      <c r="A39" s="310"/>
      <c r="B39" s="67" t="s">
        <v>884</v>
      </c>
      <c r="C39" s="317"/>
      <c r="D39" s="317"/>
      <c r="E39" s="67"/>
      <c r="F39" s="67"/>
      <c r="G39" s="67"/>
      <c r="H39" s="317"/>
      <c r="I39" s="317"/>
      <c r="J39" s="317"/>
      <c r="K39" s="317"/>
      <c r="L39" s="317"/>
      <c r="M39" s="317"/>
      <c r="N39" s="317"/>
      <c r="O39" s="317"/>
      <c r="P39" s="317"/>
      <c r="Q39" s="317"/>
    </row>
    <row r="40" spans="1:17" ht="11.25">
      <c r="A40" s="70" t="s">
        <v>27</v>
      </c>
      <c r="B40" s="71" t="s">
        <v>24</v>
      </c>
      <c r="C40" s="318"/>
      <c r="D40" s="319"/>
      <c r="E40" s="319"/>
      <c r="F40" s="319"/>
      <c r="G40" s="319"/>
      <c r="H40" s="319"/>
      <c r="I40" s="319"/>
      <c r="J40" s="319"/>
      <c r="K40" s="319"/>
      <c r="L40" s="319"/>
      <c r="M40" s="319"/>
      <c r="N40" s="319"/>
      <c r="O40" s="319"/>
      <c r="P40" s="319"/>
      <c r="Q40" s="320"/>
    </row>
    <row r="41" spans="1:17" s="87" customFormat="1" ht="15" customHeight="1">
      <c r="A41" s="284" t="s">
        <v>28</v>
      </c>
      <c r="B41" s="284"/>
      <c r="C41" s="324" t="s">
        <v>868</v>
      </c>
      <c r="D41" s="325"/>
      <c r="E41" s="110">
        <f>E10</f>
        <v>172592</v>
      </c>
      <c r="F41" s="110">
        <f>F10</f>
        <v>57948</v>
      </c>
      <c r="G41" s="110">
        <f>G10</f>
        <v>114644</v>
      </c>
      <c r="H41" s="254">
        <f>H10</f>
        <v>172592</v>
      </c>
      <c r="I41" s="254">
        <f>I10</f>
        <v>57948</v>
      </c>
      <c r="J41" s="51"/>
      <c r="K41" s="51"/>
      <c r="L41" s="254">
        <f>L10</f>
        <v>57948</v>
      </c>
      <c r="M41" s="254">
        <f>M10</f>
        <v>114644</v>
      </c>
      <c r="N41" s="51"/>
      <c r="O41" s="51"/>
      <c r="P41" s="51"/>
      <c r="Q41" s="254">
        <f>Q10</f>
        <v>114644</v>
      </c>
    </row>
    <row r="43" spans="1:10" ht="11.25">
      <c r="A43" s="285" t="s">
        <v>29</v>
      </c>
      <c r="B43" s="285"/>
      <c r="C43" s="285"/>
      <c r="D43" s="285"/>
      <c r="E43" s="285"/>
      <c r="F43" s="285"/>
      <c r="G43" s="285"/>
      <c r="H43" s="285"/>
      <c r="I43" s="285"/>
      <c r="J43" s="285"/>
    </row>
    <row r="44" ht="11.25">
      <c r="A44" s="11" t="s">
        <v>70</v>
      </c>
    </row>
  </sheetData>
  <mergeCells count="68">
    <mergeCell ref="A1:Q1"/>
    <mergeCell ref="C41:D41"/>
    <mergeCell ref="C31:Q34"/>
    <mergeCell ref="C36:C39"/>
    <mergeCell ref="D36:D39"/>
    <mergeCell ref="H36:H39"/>
    <mergeCell ref="I36:I39"/>
    <mergeCell ref="J36:J39"/>
    <mergeCell ref="K36:K39"/>
    <mergeCell ref="L36:L39"/>
    <mergeCell ref="C30:D30"/>
    <mergeCell ref="C29:Q29"/>
    <mergeCell ref="M25:M28"/>
    <mergeCell ref="N25:N28"/>
    <mergeCell ref="O25:O28"/>
    <mergeCell ref="P25:P28"/>
    <mergeCell ref="C40:Q40"/>
    <mergeCell ref="N36:N39"/>
    <mergeCell ref="O36:O39"/>
    <mergeCell ref="P36:P39"/>
    <mergeCell ref="Q36:Q39"/>
    <mergeCell ref="M36:M39"/>
    <mergeCell ref="C20:Q23"/>
    <mergeCell ref="C25:C28"/>
    <mergeCell ref="D25:D28"/>
    <mergeCell ref="H25:H28"/>
    <mergeCell ref="I25:I28"/>
    <mergeCell ref="J25:J28"/>
    <mergeCell ref="K25:K28"/>
    <mergeCell ref="L25:L28"/>
    <mergeCell ref="Q25:Q28"/>
    <mergeCell ref="O16:O19"/>
    <mergeCell ref="P16:P19"/>
    <mergeCell ref="N7:Q7"/>
    <mergeCell ref="Q16:Q19"/>
    <mergeCell ref="J16:J19"/>
    <mergeCell ref="K16:K19"/>
    <mergeCell ref="L16:L19"/>
    <mergeCell ref="N16:N19"/>
    <mergeCell ref="M16:M19"/>
    <mergeCell ref="C16:C19"/>
    <mergeCell ref="D16:D19"/>
    <mergeCell ref="H16:H19"/>
    <mergeCell ref="I16:I19"/>
    <mergeCell ref="C10:D10"/>
    <mergeCell ref="C11:Q14"/>
    <mergeCell ref="F4:F8"/>
    <mergeCell ref="G4:G8"/>
    <mergeCell ref="F3:G3"/>
    <mergeCell ref="M7:M8"/>
    <mergeCell ref="H3:Q3"/>
    <mergeCell ref="H4:Q4"/>
    <mergeCell ref="I5:Q5"/>
    <mergeCell ref="M6:Q6"/>
    <mergeCell ref="H5:H8"/>
    <mergeCell ref="I6:L6"/>
    <mergeCell ref="I7:I8"/>
    <mergeCell ref="J7:L7"/>
    <mergeCell ref="A3:A8"/>
    <mergeCell ref="B3:B8"/>
    <mergeCell ref="A41:B41"/>
    <mergeCell ref="A43:J43"/>
    <mergeCell ref="A11:A19"/>
    <mergeCell ref="A20:A28"/>
    <mergeCell ref="A31:A39"/>
    <mergeCell ref="C3:C8"/>
    <mergeCell ref="D3:D8"/>
    <mergeCell ref="E3:E8"/>
  </mergeCells>
  <printOptions/>
  <pageMargins left="0.3937007874015748" right="0.3937007874015748" top="0.7480314960629921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Rady Miejskiej w Sędziszowie 
nr V/42/2007 z dnia 20 lutego 2007 roku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workbookViewId="0" topLeftCell="A1">
      <selection activeCell="D9" sqref="D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28" t="s">
        <v>906</v>
      </c>
      <c r="B1" s="328"/>
      <c r="C1" s="328"/>
      <c r="D1" s="328"/>
    </row>
    <row r="2" ht="6.75" customHeight="1">
      <c r="A2" s="17"/>
    </row>
    <row r="3" ht="12.75">
      <c r="D3" s="9" t="s">
        <v>861</v>
      </c>
    </row>
    <row r="4" spans="1:4" ht="15" customHeight="1">
      <c r="A4" s="290" t="s">
        <v>887</v>
      </c>
      <c r="B4" s="290" t="s">
        <v>821</v>
      </c>
      <c r="C4" s="289" t="s">
        <v>890</v>
      </c>
      <c r="D4" s="289" t="s">
        <v>891</v>
      </c>
    </row>
    <row r="5" spans="1:4" ht="15" customHeight="1">
      <c r="A5" s="290"/>
      <c r="B5" s="290"/>
      <c r="C5" s="290"/>
      <c r="D5" s="289"/>
    </row>
    <row r="6" spans="1:4" ht="15.75" customHeight="1">
      <c r="A6" s="290"/>
      <c r="B6" s="290"/>
      <c r="C6" s="290"/>
      <c r="D6" s="289"/>
    </row>
    <row r="7" spans="1:4" s="90" customFormat="1" ht="6.75" customHeight="1">
      <c r="A7" s="89">
        <v>1</v>
      </c>
      <c r="B7" s="89">
        <v>2</v>
      </c>
      <c r="C7" s="89">
        <v>3</v>
      </c>
      <c r="D7" s="89">
        <v>4</v>
      </c>
    </row>
    <row r="8" spans="1:4" ht="18.75" customHeight="1">
      <c r="A8" s="327" t="s">
        <v>842</v>
      </c>
      <c r="B8" s="327"/>
      <c r="C8" s="26"/>
      <c r="D8" s="115">
        <f>SUM(D9:D22)</f>
        <v>3352967</v>
      </c>
    </row>
    <row r="9" spans="1:4" ht="18.75" customHeight="1">
      <c r="A9" s="28" t="s">
        <v>828</v>
      </c>
      <c r="B9" s="29" t="s">
        <v>836</v>
      </c>
      <c r="C9" s="28" t="s">
        <v>843</v>
      </c>
      <c r="D9" s="259">
        <v>3211634</v>
      </c>
    </row>
    <row r="10" spans="1:4" ht="18.75" customHeight="1">
      <c r="A10" s="30" t="s">
        <v>829</v>
      </c>
      <c r="B10" s="31" t="s">
        <v>837</v>
      </c>
      <c r="C10" s="30" t="s">
        <v>843</v>
      </c>
      <c r="D10" s="258"/>
    </row>
    <row r="11" spans="1:4" ht="51">
      <c r="A11" s="30" t="s">
        <v>830</v>
      </c>
      <c r="B11" s="32" t="s">
        <v>76</v>
      </c>
      <c r="C11" s="30" t="s">
        <v>871</v>
      </c>
      <c r="D11" s="31"/>
    </row>
    <row r="12" spans="1:4" ht="18.75" customHeight="1">
      <c r="A12" s="30" t="s">
        <v>817</v>
      </c>
      <c r="B12" s="31" t="s">
        <v>845</v>
      </c>
      <c r="C12" s="30" t="s">
        <v>872</v>
      </c>
      <c r="D12" s="31"/>
    </row>
    <row r="13" spans="1:4" ht="18.75" customHeight="1">
      <c r="A13" s="30" t="s">
        <v>835</v>
      </c>
      <c r="B13" s="31" t="s">
        <v>77</v>
      </c>
      <c r="C13" s="30" t="s">
        <v>128</v>
      </c>
      <c r="D13" s="31"/>
    </row>
    <row r="14" spans="1:4" ht="18.75" customHeight="1">
      <c r="A14" s="30" t="s">
        <v>120</v>
      </c>
      <c r="B14" s="31" t="s">
        <v>124</v>
      </c>
      <c r="C14" s="30" t="s">
        <v>114</v>
      </c>
      <c r="D14" s="31"/>
    </row>
    <row r="15" spans="1:4" ht="18.75" customHeight="1">
      <c r="A15" s="30" t="s">
        <v>121</v>
      </c>
      <c r="B15" s="31" t="s">
        <v>125</v>
      </c>
      <c r="C15" s="30" t="s">
        <v>115</v>
      </c>
      <c r="D15" s="31"/>
    </row>
    <row r="16" spans="1:4" ht="44.25" customHeight="1">
      <c r="A16" s="30" t="s">
        <v>122</v>
      </c>
      <c r="B16" s="32" t="s">
        <v>126</v>
      </c>
      <c r="C16" s="30" t="s">
        <v>116</v>
      </c>
      <c r="D16" s="31"/>
    </row>
    <row r="17" spans="1:4" ht="18.75" customHeight="1">
      <c r="A17" s="30" t="s">
        <v>123</v>
      </c>
      <c r="B17" s="31" t="s">
        <v>127</v>
      </c>
      <c r="C17" s="30" t="s">
        <v>117</v>
      </c>
      <c r="D17" s="152"/>
    </row>
    <row r="18" spans="1:4" ht="18.75" customHeight="1">
      <c r="A18" s="30" t="s">
        <v>838</v>
      </c>
      <c r="B18" s="31" t="s">
        <v>839</v>
      </c>
      <c r="C18" s="30" t="s">
        <v>844</v>
      </c>
      <c r="D18" s="113"/>
    </row>
    <row r="19" spans="1:4" ht="18.75" customHeight="1">
      <c r="A19" s="30" t="s">
        <v>841</v>
      </c>
      <c r="B19" s="31" t="s">
        <v>911</v>
      </c>
      <c r="C19" s="30" t="s">
        <v>848</v>
      </c>
      <c r="D19" s="258"/>
    </row>
    <row r="20" spans="1:4" ht="18.75" customHeight="1">
      <c r="A20" s="30" t="s">
        <v>847</v>
      </c>
      <c r="B20" s="31" t="s">
        <v>870</v>
      </c>
      <c r="C20" s="30" t="s">
        <v>895</v>
      </c>
      <c r="D20" s="152"/>
    </row>
    <row r="21" spans="1:4" ht="18.75" customHeight="1">
      <c r="A21" s="30" t="s">
        <v>869</v>
      </c>
      <c r="B21" s="31" t="s">
        <v>137</v>
      </c>
      <c r="C21" s="30" t="s">
        <v>846</v>
      </c>
      <c r="D21" s="113">
        <v>141333</v>
      </c>
    </row>
    <row r="22" spans="1:4" ht="18.75" customHeight="1">
      <c r="A22" s="33" t="s">
        <v>136</v>
      </c>
      <c r="B22" s="34" t="s">
        <v>119</v>
      </c>
      <c r="C22" s="33" t="s">
        <v>852</v>
      </c>
      <c r="D22" s="257"/>
    </row>
    <row r="23" spans="1:4" ht="18.75" customHeight="1">
      <c r="A23" s="327" t="s">
        <v>78</v>
      </c>
      <c r="B23" s="327"/>
      <c r="C23" s="26"/>
      <c r="D23" s="27"/>
    </row>
    <row r="24" spans="1:4" ht="18.75" customHeight="1">
      <c r="A24" s="28" t="s">
        <v>828</v>
      </c>
      <c r="B24" s="29" t="s">
        <v>873</v>
      </c>
      <c r="C24" s="28" t="s">
        <v>850</v>
      </c>
      <c r="D24" s="29"/>
    </row>
    <row r="25" spans="1:4" ht="18.75" customHeight="1">
      <c r="A25" s="30" t="s">
        <v>829</v>
      </c>
      <c r="B25" s="31" t="s">
        <v>849</v>
      </c>
      <c r="C25" s="30" t="s">
        <v>850</v>
      </c>
      <c r="D25" s="31"/>
    </row>
    <row r="26" spans="1:4" ht="38.25">
      <c r="A26" s="30" t="s">
        <v>830</v>
      </c>
      <c r="B26" s="32" t="s">
        <v>877</v>
      </c>
      <c r="C26" s="30" t="s">
        <v>878</v>
      </c>
      <c r="D26" s="31"/>
    </row>
    <row r="27" spans="1:4" ht="18.75" customHeight="1">
      <c r="A27" s="30" t="s">
        <v>817</v>
      </c>
      <c r="B27" s="31" t="s">
        <v>874</v>
      </c>
      <c r="C27" s="30" t="s">
        <v>867</v>
      </c>
      <c r="D27" s="31"/>
    </row>
    <row r="28" spans="1:4" ht="18.75" customHeight="1">
      <c r="A28" s="30" t="s">
        <v>835</v>
      </c>
      <c r="B28" s="31" t="s">
        <v>875</v>
      </c>
      <c r="C28" s="30" t="s">
        <v>852</v>
      </c>
      <c r="D28" s="31"/>
    </row>
    <row r="29" spans="1:4" ht="18.75" customHeight="1">
      <c r="A29" s="30" t="s">
        <v>838</v>
      </c>
      <c r="B29" s="31" t="s">
        <v>840</v>
      </c>
      <c r="C29" s="30" t="s">
        <v>853</v>
      </c>
      <c r="D29" s="31"/>
    </row>
    <row r="30" spans="1:4" ht="18.75" customHeight="1">
      <c r="A30" s="30" t="s">
        <v>841</v>
      </c>
      <c r="B30" s="31" t="s">
        <v>876</v>
      </c>
      <c r="C30" s="30" t="s">
        <v>854</v>
      </c>
      <c r="D30" s="31"/>
    </row>
    <row r="31" spans="1:4" ht="18.75" customHeight="1">
      <c r="A31" s="33" t="s">
        <v>847</v>
      </c>
      <c r="B31" s="34" t="s">
        <v>855</v>
      </c>
      <c r="C31" s="33" t="s">
        <v>851</v>
      </c>
      <c r="D31" s="34"/>
    </row>
    <row r="32" spans="1:4" ht="7.5" customHeight="1">
      <c r="A32" s="3"/>
      <c r="B32" s="4"/>
      <c r="C32" s="4"/>
      <c r="D32" s="4"/>
    </row>
    <row r="33" spans="1:6" ht="12.75">
      <c r="A33" s="55"/>
      <c r="B33" s="54"/>
      <c r="C33" s="54"/>
      <c r="D33" s="54"/>
      <c r="E33" s="49"/>
      <c r="F33" s="49"/>
    </row>
    <row r="34" spans="1:6" ht="12.75">
      <c r="A34" s="326" t="s">
        <v>129</v>
      </c>
      <c r="B34" s="326"/>
      <c r="C34" s="326"/>
      <c r="D34" s="326"/>
      <c r="E34" s="326"/>
      <c r="F34" s="326"/>
    </row>
    <row r="35" spans="1:6" ht="22.5" customHeight="1">
      <c r="A35" s="326"/>
      <c r="B35" s="326"/>
      <c r="C35" s="326"/>
      <c r="D35" s="326"/>
      <c r="E35" s="326"/>
      <c r="F35" s="326"/>
    </row>
  </sheetData>
  <mergeCells count="8">
    <mergeCell ref="A34:F35"/>
    <mergeCell ref="A8:B8"/>
    <mergeCell ref="A23:B23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&amp;LZałącznik Nr 2&amp;RZałącznik nr &amp;A
do uchwały Rady Miejskiej w Sędziszowie
nr V/42/2007 z dnia 20 lutego 2007 roku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defaultGridColor="0" colorId="8" workbookViewId="0" topLeftCell="A1">
      <selection activeCell="F9" sqref="F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9" width="11.25390625" style="0" customWidth="1"/>
    <col min="10" max="10" width="15.875" style="0" customWidth="1"/>
  </cols>
  <sheetData>
    <row r="1" spans="1:10" ht="48.75" customHeight="1">
      <c r="A1" s="329" t="s">
        <v>883</v>
      </c>
      <c r="B1" s="329"/>
      <c r="C1" s="329"/>
      <c r="D1" s="329"/>
      <c r="E1" s="329"/>
      <c r="F1" s="329"/>
      <c r="G1" s="329"/>
      <c r="H1" s="329"/>
      <c r="I1" s="329"/>
      <c r="J1" s="329"/>
    </row>
    <row r="2" ht="12.75">
      <c r="J2" s="8" t="s">
        <v>861</v>
      </c>
    </row>
    <row r="3" spans="1:10" s="2" customFormat="1" ht="20.25" customHeight="1">
      <c r="A3" s="290" t="s">
        <v>818</v>
      </c>
      <c r="B3" s="331" t="s">
        <v>819</v>
      </c>
      <c r="C3" s="331" t="s">
        <v>820</v>
      </c>
      <c r="D3" s="289" t="s">
        <v>63</v>
      </c>
      <c r="E3" s="289" t="s">
        <v>62</v>
      </c>
      <c r="F3" s="289" t="s">
        <v>5</v>
      </c>
      <c r="G3" s="289"/>
      <c r="H3" s="289"/>
      <c r="I3" s="289"/>
      <c r="J3" s="289"/>
    </row>
    <row r="4" spans="1:10" s="2" customFormat="1" ht="20.25" customHeight="1">
      <c r="A4" s="290"/>
      <c r="B4" s="332"/>
      <c r="C4" s="332"/>
      <c r="D4" s="290"/>
      <c r="E4" s="289"/>
      <c r="F4" s="289" t="s">
        <v>60</v>
      </c>
      <c r="G4" s="289" t="s">
        <v>822</v>
      </c>
      <c r="H4" s="289"/>
      <c r="I4" s="289"/>
      <c r="J4" s="289" t="s">
        <v>61</v>
      </c>
    </row>
    <row r="5" spans="1:10" s="2" customFormat="1" ht="65.25" customHeight="1">
      <c r="A5" s="290"/>
      <c r="B5" s="333"/>
      <c r="C5" s="333"/>
      <c r="D5" s="290"/>
      <c r="E5" s="289"/>
      <c r="F5" s="289"/>
      <c r="G5" s="16" t="s">
        <v>56</v>
      </c>
      <c r="H5" s="16" t="s">
        <v>57</v>
      </c>
      <c r="I5" s="16" t="s">
        <v>58</v>
      </c>
      <c r="J5" s="289"/>
    </row>
    <row r="6" spans="1:10" ht="9" customHeight="1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6</v>
      </c>
      <c r="G6" s="18">
        <v>7</v>
      </c>
      <c r="H6" s="18">
        <v>8</v>
      </c>
      <c r="I6" s="18">
        <v>9</v>
      </c>
      <c r="J6" s="18">
        <v>10</v>
      </c>
    </row>
    <row r="7" spans="1:10" ht="19.5" customHeight="1">
      <c r="A7" s="20">
        <v>750</v>
      </c>
      <c r="B7" s="20">
        <v>75011</v>
      </c>
      <c r="C7" s="20">
        <v>2010</v>
      </c>
      <c r="D7" s="128">
        <v>77230</v>
      </c>
      <c r="E7" s="128">
        <v>77230</v>
      </c>
      <c r="F7" s="128">
        <v>77230</v>
      </c>
      <c r="G7" s="128">
        <v>63476</v>
      </c>
      <c r="H7" s="128">
        <v>12524</v>
      </c>
      <c r="I7" s="20"/>
      <c r="J7" s="20"/>
    </row>
    <row r="8" spans="1:10" ht="19.5" customHeight="1">
      <c r="A8" s="143"/>
      <c r="B8" s="143" t="s">
        <v>218</v>
      </c>
      <c r="C8" s="143"/>
      <c r="D8" s="144">
        <f>D7</f>
        <v>77230</v>
      </c>
      <c r="E8" s="144">
        <f>E7</f>
        <v>77230</v>
      </c>
      <c r="F8" s="144">
        <f>F7</f>
        <v>77230</v>
      </c>
      <c r="G8" s="144">
        <f>G7</f>
        <v>63476</v>
      </c>
      <c r="H8" s="144">
        <f>H7</f>
        <v>12524</v>
      </c>
      <c r="I8" s="21"/>
      <c r="J8" s="21"/>
    </row>
    <row r="9" spans="1:10" ht="19.5" customHeight="1">
      <c r="A9" s="21">
        <v>751</v>
      </c>
      <c r="B9" s="21">
        <v>75101</v>
      </c>
      <c r="C9" s="21">
        <v>2010</v>
      </c>
      <c r="D9" s="142">
        <v>2195</v>
      </c>
      <c r="E9" s="142">
        <v>2195</v>
      </c>
      <c r="F9" s="142">
        <v>2195</v>
      </c>
      <c r="G9" s="21"/>
      <c r="H9" s="21"/>
      <c r="I9" s="21"/>
      <c r="J9" s="21"/>
    </row>
    <row r="10" spans="1:10" ht="19.5" customHeight="1">
      <c r="A10" s="21"/>
      <c r="B10" s="143" t="s">
        <v>218</v>
      </c>
      <c r="C10" s="143"/>
      <c r="D10" s="144">
        <f>D9</f>
        <v>2195</v>
      </c>
      <c r="E10" s="144">
        <f>E9</f>
        <v>2195</v>
      </c>
      <c r="F10" s="144">
        <f>F9</f>
        <v>2195</v>
      </c>
      <c r="G10" s="142"/>
      <c r="H10" s="142"/>
      <c r="I10" s="142"/>
      <c r="J10" s="142"/>
    </row>
    <row r="11" spans="1:10" ht="19.5" customHeight="1">
      <c r="A11" s="21">
        <v>852</v>
      </c>
      <c r="B11" s="21">
        <v>85203</v>
      </c>
      <c r="C11" s="21">
        <v>2010</v>
      </c>
      <c r="D11" s="142">
        <v>231000</v>
      </c>
      <c r="E11" s="142">
        <v>231000</v>
      </c>
      <c r="F11" s="142">
        <v>231000</v>
      </c>
      <c r="G11" s="21"/>
      <c r="H11" s="21"/>
      <c r="I11" s="142">
        <v>231000</v>
      </c>
      <c r="J11" s="21"/>
    </row>
    <row r="12" spans="1:10" ht="19.5" customHeight="1">
      <c r="A12" s="21">
        <v>852</v>
      </c>
      <c r="B12" s="21">
        <v>85212</v>
      </c>
      <c r="C12" s="21">
        <v>2010</v>
      </c>
      <c r="D12" s="142">
        <v>4061711</v>
      </c>
      <c r="E12" s="142">
        <v>4061711</v>
      </c>
      <c r="F12" s="142">
        <v>4061711</v>
      </c>
      <c r="G12" s="142">
        <v>66500</v>
      </c>
      <c r="H12" s="142">
        <v>45611</v>
      </c>
      <c r="I12" s="21"/>
      <c r="J12" s="21"/>
    </row>
    <row r="13" spans="1:10" ht="19.5" customHeight="1">
      <c r="A13" s="21">
        <v>852</v>
      </c>
      <c r="B13" s="21">
        <v>85213</v>
      </c>
      <c r="C13" s="21">
        <v>2010</v>
      </c>
      <c r="D13" s="142">
        <v>13436</v>
      </c>
      <c r="E13" s="142">
        <v>13436</v>
      </c>
      <c r="F13" s="142">
        <v>13436</v>
      </c>
      <c r="G13" s="21"/>
      <c r="H13" s="142">
        <v>13436</v>
      </c>
      <c r="I13" s="21"/>
      <c r="J13" s="21"/>
    </row>
    <row r="14" spans="1:10" ht="19.5" customHeight="1">
      <c r="A14" s="21">
        <v>852</v>
      </c>
      <c r="B14" s="21">
        <v>85214</v>
      </c>
      <c r="C14" s="21">
        <v>2010</v>
      </c>
      <c r="D14" s="142">
        <v>108307</v>
      </c>
      <c r="E14" s="142">
        <v>108307</v>
      </c>
      <c r="F14" s="142">
        <v>108307</v>
      </c>
      <c r="G14" s="21"/>
      <c r="H14" s="21"/>
      <c r="I14" s="21"/>
      <c r="J14" s="21"/>
    </row>
    <row r="15" spans="1:10" ht="19.5" customHeight="1">
      <c r="A15" s="21">
        <v>852</v>
      </c>
      <c r="B15" s="21">
        <v>85228</v>
      </c>
      <c r="C15" s="21">
        <v>2010</v>
      </c>
      <c r="D15" s="142">
        <v>92344</v>
      </c>
      <c r="E15" s="142">
        <v>92344</v>
      </c>
      <c r="F15" s="142">
        <v>92344</v>
      </c>
      <c r="G15" s="142">
        <v>72017</v>
      </c>
      <c r="H15" s="142">
        <v>14583</v>
      </c>
      <c r="I15" s="21"/>
      <c r="J15" s="21"/>
    </row>
    <row r="16" spans="1:10" ht="19.5" customHeight="1">
      <c r="A16" s="21"/>
      <c r="B16" s="143" t="s">
        <v>218</v>
      </c>
      <c r="C16" s="143"/>
      <c r="D16" s="144">
        <f aca="true" t="shared" si="0" ref="D16:I16">D11+D12+D13+D14+D15</f>
        <v>4506798</v>
      </c>
      <c r="E16" s="144">
        <f t="shared" si="0"/>
        <v>4506798</v>
      </c>
      <c r="F16" s="144">
        <f t="shared" si="0"/>
        <v>4506798</v>
      </c>
      <c r="G16" s="144">
        <f t="shared" si="0"/>
        <v>138517</v>
      </c>
      <c r="H16" s="144">
        <f t="shared" si="0"/>
        <v>73630</v>
      </c>
      <c r="I16" s="144">
        <f t="shared" si="0"/>
        <v>231000</v>
      </c>
      <c r="J16" s="21"/>
    </row>
    <row r="17" spans="1:10" ht="19.5" customHeight="1">
      <c r="A17" s="330" t="s">
        <v>82</v>
      </c>
      <c r="B17" s="330"/>
      <c r="C17" s="330"/>
      <c r="D17" s="330"/>
      <c r="E17" s="145">
        <f>E16+E10+E8</f>
        <v>4586223</v>
      </c>
      <c r="F17" s="145">
        <f>F16+F10+F8</f>
        <v>4586223</v>
      </c>
      <c r="G17" s="145">
        <f>G16+G10+G8</f>
        <v>201993</v>
      </c>
      <c r="H17" s="145">
        <f>H16+H10+H8</f>
        <v>86154</v>
      </c>
      <c r="I17" s="145">
        <f>I16+I10+I8</f>
        <v>231000</v>
      </c>
      <c r="J17" s="19"/>
    </row>
  </sheetData>
  <mergeCells count="11">
    <mergeCell ref="A17:D17"/>
    <mergeCell ref="D3:D5"/>
    <mergeCell ref="E3:E5"/>
    <mergeCell ref="A3:A5"/>
    <mergeCell ref="B3:B5"/>
    <mergeCell ref="C3:C5"/>
    <mergeCell ref="G4:I4"/>
    <mergeCell ref="J4:J5"/>
    <mergeCell ref="F3:J3"/>
    <mergeCell ref="A1:J1"/>
    <mergeCell ref="F4:F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Miejskiej w Sędziszowie
nr V/42/2007 z dnia 20 lutego 2007 roku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C9"/>
  <sheetViews>
    <sheetView workbookViewId="0" topLeftCell="A1">
      <selection activeCell="D8" sqref="D8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0.375" style="0" customWidth="1"/>
    <col min="10" max="10" width="13.625" style="0" customWidth="1"/>
    <col min="11" max="11" width="13.00390625" style="0" customWidth="1"/>
    <col min="12" max="12" width="14.625" style="0" customWidth="1"/>
    <col min="82" max="16384" width="9.125" style="1" customWidth="1"/>
  </cols>
  <sheetData>
    <row r="1" spans="1:12" ht="45" customHeight="1">
      <c r="A1" s="329" t="s">
        <v>55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3" ht="12.75">
      <c r="L3" s="80" t="s">
        <v>861</v>
      </c>
    </row>
    <row r="4" spans="1:81" ht="20.25" customHeight="1">
      <c r="A4" s="290" t="s">
        <v>818</v>
      </c>
      <c r="B4" s="331" t="s">
        <v>819</v>
      </c>
      <c r="C4" s="331" t="s">
        <v>820</v>
      </c>
      <c r="D4" s="289" t="s">
        <v>63</v>
      </c>
      <c r="E4" s="289" t="s">
        <v>62</v>
      </c>
      <c r="F4" s="289" t="s">
        <v>5</v>
      </c>
      <c r="G4" s="289"/>
      <c r="H4" s="289"/>
      <c r="I4" s="289"/>
      <c r="J4" s="289"/>
      <c r="K4" s="289"/>
      <c r="L4" s="289"/>
      <c r="BZ4" s="1"/>
      <c r="CA4" s="1"/>
      <c r="CB4" s="1"/>
      <c r="CC4" s="1"/>
    </row>
    <row r="5" spans="1:81" ht="18" customHeight="1">
      <c r="A5" s="290"/>
      <c r="B5" s="332"/>
      <c r="C5" s="332"/>
      <c r="D5" s="290"/>
      <c r="E5" s="289"/>
      <c r="F5" s="289" t="s">
        <v>60</v>
      </c>
      <c r="G5" s="289" t="s">
        <v>822</v>
      </c>
      <c r="H5" s="289"/>
      <c r="I5" s="289"/>
      <c r="J5" s="289"/>
      <c r="K5" s="289"/>
      <c r="L5" s="289" t="s">
        <v>61</v>
      </c>
      <c r="BZ5" s="1"/>
      <c r="CA5" s="1"/>
      <c r="CB5" s="1"/>
      <c r="CC5" s="1"/>
    </row>
    <row r="6" spans="1:81" ht="69" customHeight="1">
      <c r="A6" s="290"/>
      <c r="B6" s="333"/>
      <c r="C6" s="333"/>
      <c r="D6" s="290"/>
      <c r="E6" s="289"/>
      <c r="F6" s="289"/>
      <c r="G6" s="16" t="s">
        <v>56</v>
      </c>
      <c r="H6" s="16" t="s">
        <v>57</v>
      </c>
      <c r="I6" s="16" t="s">
        <v>58</v>
      </c>
      <c r="J6" s="16" t="s">
        <v>59</v>
      </c>
      <c r="K6" s="16" t="s">
        <v>79</v>
      </c>
      <c r="L6" s="289"/>
      <c r="BZ6" s="1"/>
      <c r="CA6" s="1"/>
      <c r="CB6" s="1"/>
      <c r="CC6" s="1"/>
    </row>
    <row r="7" spans="1:81" ht="8.25" customHeigh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BZ7" s="1"/>
      <c r="CA7" s="1"/>
      <c r="CB7" s="1"/>
      <c r="CC7" s="1"/>
    </row>
    <row r="8" spans="1:81" ht="19.5" customHeight="1">
      <c r="A8" s="20">
        <v>600</v>
      </c>
      <c r="B8" s="20">
        <v>60014</v>
      </c>
      <c r="C8" s="20">
        <v>2320</v>
      </c>
      <c r="D8" s="128">
        <v>700000</v>
      </c>
      <c r="E8" s="128">
        <v>700000</v>
      </c>
      <c r="F8" s="128">
        <v>700000</v>
      </c>
      <c r="G8" s="20"/>
      <c r="H8" s="20"/>
      <c r="I8" s="128">
        <v>700000</v>
      </c>
      <c r="J8" s="20"/>
      <c r="K8" s="20"/>
      <c r="L8" s="20"/>
      <c r="BZ8" s="1"/>
      <c r="CA8" s="1"/>
      <c r="CB8" s="1"/>
      <c r="CC8" s="1"/>
    </row>
    <row r="9" spans="1:81" ht="24.75" customHeight="1">
      <c r="A9" s="330" t="s">
        <v>82</v>
      </c>
      <c r="B9" s="330"/>
      <c r="C9" s="330"/>
      <c r="D9" s="330"/>
      <c r="E9" s="145">
        <f>E8</f>
        <v>700000</v>
      </c>
      <c r="F9" s="145">
        <f>F8</f>
        <v>700000</v>
      </c>
      <c r="G9" s="145"/>
      <c r="H9" s="145"/>
      <c r="I9" s="145">
        <f>I8</f>
        <v>700000</v>
      </c>
      <c r="J9" s="19"/>
      <c r="K9" s="19"/>
      <c r="L9" s="19"/>
      <c r="BZ9" s="1"/>
      <c r="CA9" s="1"/>
      <c r="CB9" s="1"/>
      <c r="CC9" s="1"/>
    </row>
  </sheetData>
  <mergeCells count="11">
    <mergeCell ref="A9:D9"/>
    <mergeCell ref="A1:L1"/>
    <mergeCell ref="A4:A6"/>
    <mergeCell ref="B4:B6"/>
    <mergeCell ref="C4:C6"/>
    <mergeCell ref="D4:D6"/>
    <mergeCell ref="E4:E6"/>
    <mergeCell ref="F4:L4"/>
    <mergeCell ref="F5:F6"/>
    <mergeCell ref="G5:K5"/>
    <mergeCell ref="L5:L6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85" r:id="rId1"/>
  <headerFooter alignWithMargins="0">
    <oddHeader xml:space="preserve">&amp;RZałącznik nr &amp;A
do uchwały Rady Miejskiej w Sędziszowie
nr V/42/2007 z dnia 20 lutego 2007 roku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8">
      <selection activeCell="F13" sqref="F13"/>
    </sheetView>
  </sheetViews>
  <sheetFormatPr defaultColWidth="9.00390625" defaultRowHeight="12.75"/>
  <cols>
    <col min="1" max="1" width="4.75390625" style="0" customWidth="1"/>
    <col min="2" max="2" width="25.375" style="0" customWidth="1"/>
    <col min="3" max="3" width="7.125" style="0" customWidth="1"/>
    <col min="4" max="4" width="13.625" style="0" customWidth="1"/>
    <col min="5" max="5" width="13.25390625" style="0" customWidth="1"/>
    <col min="6" max="6" width="10.625" style="0" customWidth="1"/>
    <col min="7" max="7" width="13.125" style="0" customWidth="1"/>
    <col min="8" max="8" width="10.125" style="0" customWidth="1"/>
    <col min="9" max="9" width="13.00390625" style="0" customWidth="1"/>
  </cols>
  <sheetData>
    <row r="1" spans="1:9" ht="16.5">
      <c r="A1" s="335" t="s">
        <v>886</v>
      </c>
      <c r="B1" s="335"/>
      <c r="C1" s="335"/>
      <c r="D1" s="335"/>
      <c r="E1" s="335"/>
      <c r="F1" s="335"/>
      <c r="G1" s="335"/>
      <c r="H1" s="335"/>
      <c r="I1" s="335"/>
    </row>
    <row r="2" spans="1:9" ht="16.5">
      <c r="A2" s="335" t="s">
        <v>80</v>
      </c>
      <c r="B2" s="335"/>
      <c r="C2" s="335"/>
      <c r="D2" s="335"/>
      <c r="E2" s="335"/>
      <c r="F2" s="335"/>
      <c r="G2" s="335"/>
      <c r="H2" s="335"/>
      <c r="I2" s="335"/>
    </row>
    <row r="3" spans="1:9" ht="13.5" customHeight="1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1"/>
      <c r="B4" s="1"/>
      <c r="C4" s="1"/>
      <c r="D4" s="1"/>
      <c r="E4" s="1"/>
      <c r="F4" s="1"/>
      <c r="G4" s="1"/>
      <c r="H4" s="1"/>
      <c r="I4" s="8" t="s">
        <v>861</v>
      </c>
    </row>
    <row r="5" spans="1:9" ht="15" customHeight="1">
      <c r="A5" s="290" t="s">
        <v>887</v>
      </c>
      <c r="B5" s="290" t="s">
        <v>816</v>
      </c>
      <c r="C5" s="289" t="s">
        <v>818</v>
      </c>
      <c r="D5" s="289" t="s">
        <v>892</v>
      </c>
      <c r="E5" s="289" t="s">
        <v>907</v>
      </c>
      <c r="F5" s="289"/>
      <c r="G5" s="289" t="s">
        <v>824</v>
      </c>
      <c r="H5" s="289"/>
      <c r="I5" s="289" t="s">
        <v>894</v>
      </c>
    </row>
    <row r="6" spans="1:9" ht="15" customHeight="1">
      <c r="A6" s="290"/>
      <c r="B6" s="290"/>
      <c r="C6" s="289"/>
      <c r="D6" s="289"/>
      <c r="E6" s="289" t="s">
        <v>823</v>
      </c>
      <c r="F6" s="289" t="s">
        <v>81</v>
      </c>
      <c r="G6" s="289" t="s">
        <v>823</v>
      </c>
      <c r="H6" s="289" t="s">
        <v>893</v>
      </c>
      <c r="I6" s="289"/>
    </row>
    <row r="7" spans="1:9" ht="15" customHeight="1">
      <c r="A7" s="290"/>
      <c r="B7" s="290"/>
      <c r="C7" s="289"/>
      <c r="D7" s="289"/>
      <c r="E7" s="289"/>
      <c r="F7" s="289"/>
      <c r="G7" s="289"/>
      <c r="H7" s="289"/>
      <c r="I7" s="289"/>
    </row>
    <row r="8" spans="1:9" ht="15" customHeight="1">
      <c r="A8" s="290"/>
      <c r="B8" s="290"/>
      <c r="C8" s="289"/>
      <c r="D8" s="289"/>
      <c r="E8" s="289"/>
      <c r="F8" s="289"/>
      <c r="G8" s="289"/>
      <c r="H8" s="289"/>
      <c r="I8" s="289"/>
    </row>
    <row r="9" spans="1:9" ht="9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</row>
    <row r="10" spans="1:9" ht="21.75" customHeight="1">
      <c r="A10" s="35" t="s">
        <v>826</v>
      </c>
      <c r="B10" s="20" t="s">
        <v>827</v>
      </c>
      <c r="C10" s="20"/>
      <c r="D10" s="20"/>
      <c r="E10" s="20"/>
      <c r="F10" s="20"/>
      <c r="G10" s="20"/>
      <c r="H10" s="20"/>
      <c r="I10" s="20"/>
    </row>
    <row r="11" spans="1:9" ht="21.75" customHeight="1">
      <c r="A11" s="36"/>
      <c r="B11" s="37" t="s">
        <v>822</v>
      </c>
      <c r="C11" s="37"/>
      <c r="D11" s="21"/>
      <c r="E11" s="21"/>
      <c r="F11" s="21"/>
      <c r="G11" s="21"/>
      <c r="H11" s="21"/>
      <c r="I11" s="21"/>
    </row>
    <row r="12" spans="1:9" ht="38.25">
      <c r="A12" s="36"/>
      <c r="B12" s="260" t="s">
        <v>487</v>
      </c>
      <c r="C12" s="38">
        <v>400</v>
      </c>
      <c r="D12" s="261">
        <v>30537</v>
      </c>
      <c r="E12" s="261">
        <v>1280535</v>
      </c>
      <c r="F12" s="261"/>
      <c r="G12" s="261">
        <v>1310972</v>
      </c>
      <c r="H12" s="261"/>
      <c r="I12" s="261">
        <v>100</v>
      </c>
    </row>
    <row r="13" spans="1:9" ht="38.25">
      <c r="A13" s="36"/>
      <c r="B13" s="260" t="s">
        <v>488</v>
      </c>
      <c r="C13" s="38">
        <v>900</v>
      </c>
      <c r="D13" s="261">
        <v>-100595</v>
      </c>
      <c r="E13" s="261">
        <v>1488369</v>
      </c>
      <c r="F13" s="261">
        <v>180000</v>
      </c>
      <c r="G13" s="261">
        <v>1372174</v>
      </c>
      <c r="H13" s="261"/>
      <c r="I13" s="261">
        <v>15600</v>
      </c>
    </row>
    <row r="14" spans="1:9" ht="21.75" customHeight="1">
      <c r="A14" s="36"/>
      <c r="B14" s="38" t="s">
        <v>830</v>
      </c>
      <c r="C14" s="38"/>
      <c r="D14" s="21"/>
      <c r="E14" s="21"/>
      <c r="F14" s="21"/>
      <c r="G14" s="21"/>
      <c r="H14" s="21"/>
      <c r="I14" s="21"/>
    </row>
    <row r="15" spans="1:9" ht="21.75" customHeight="1">
      <c r="A15" s="39"/>
      <c r="B15" s="40" t="s">
        <v>817</v>
      </c>
      <c r="C15" s="40"/>
      <c r="D15" s="22"/>
      <c r="E15" s="22"/>
      <c r="F15" s="22"/>
      <c r="G15" s="22"/>
      <c r="H15" s="22"/>
      <c r="I15" s="22"/>
    </row>
    <row r="16" spans="1:9" ht="21.75" customHeight="1">
      <c r="A16" s="35" t="s">
        <v>832</v>
      </c>
      <c r="B16" s="20" t="s">
        <v>831</v>
      </c>
      <c r="C16" s="20"/>
      <c r="D16" s="20"/>
      <c r="E16" s="20"/>
      <c r="F16" s="20"/>
      <c r="G16" s="20"/>
      <c r="H16" s="20"/>
      <c r="I16" s="20"/>
    </row>
    <row r="17" spans="1:9" ht="21.75" customHeight="1">
      <c r="A17" s="36"/>
      <c r="B17" s="37" t="s">
        <v>822</v>
      </c>
      <c r="C17" s="37"/>
      <c r="D17" s="21"/>
      <c r="E17" s="21"/>
      <c r="F17" s="21"/>
      <c r="G17" s="21"/>
      <c r="H17" s="21"/>
      <c r="I17" s="21"/>
    </row>
    <row r="18" spans="1:9" ht="21.75" customHeight="1">
      <c r="A18" s="36"/>
      <c r="B18" s="38" t="s">
        <v>828</v>
      </c>
      <c r="C18" s="38"/>
      <c r="D18" s="21"/>
      <c r="E18" s="21"/>
      <c r="F18" s="21"/>
      <c r="G18" s="21"/>
      <c r="H18" s="21"/>
      <c r="I18" s="21"/>
    </row>
    <row r="19" spans="1:9" ht="21.75" customHeight="1">
      <c r="A19" s="36"/>
      <c r="B19" s="38" t="s">
        <v>829</v>
      </c>
      <c r="C19" s="38"/>
      <c r="D19" s="21"/>
      <c r="E19" s="21"/>
      <c r="F19" s="21"/>
      <c r="G19" s="21"/>
      <c r="H19" s="21"/>
      <c r="I19" s="21"/>
    </row>
    <row r="20" spans="1:9" ht="21.75" customHeight="1">
      <c r="A20" s="36"/>
      <c r="B20" s="38" t="s">
        <v>830</v>
      </c>
      <c r="C20" s="38"/>
      <c r="D20" s="21"/>
      <c r="E20" s="21"/>
      <c r="F20" s="21"/>
      <c r="G20" s="21"/>
      <c r="H20" s="21"/>
      <c r="I20" s="21"/>
    </row>
    <row r="21" spans="1:9" ht="21.75" customHeight="1">
      <c r="A21" s="39"/>
      <c r="B21" s="40" t="s">
        <v>817</v>
      </c>
      <c r="C21" s="40"/>
      <c r="D21" s="22"/>
      <c r="E21" s="22"/>
      <c r="F21" s="22"/>
      <c r="G21" s="22"/>
      <c r="H21" s="22"/>
      <c r="I21" s="22"/>
    </row>
    <row r="22" spans="1:9" ht="21.75" customHeight="1">
      <c r="A22" s="35" t="s">
        <v>833</v>
      </c>
      <c r="B22" s="20" t="s">
        <v>909</v>
      </c>
      <c r="C22" s="20"/>
      <c r="D22" s="20"/>
      <c r="E22" s="20"/>
      <c r="F22" s="20"/>
      <c r="G22" s="20"/>
      <c r="H22" s="20"/>
      <c r="I22" s="20"/>
    </row>
    <row r="23" spans="1:9" ht="21.75" customHeight="1">
      <c r="A23" s="21"/>
      <c r="B23" s="37" t="s">
        <v>822</v>
      </c>
      <c r="C23" s="37"/>
      <c r="D23" s="21"/>
      <c r="E23" s="21"/>
      <c r="F23" s="36"/>
      <c r="G23" s="21"/>
      <c r="H23" s="21"/>
      <c r="I23" s="21"/>
    </row>
    <row r="24" spans="1:9" ht="21.75" customHeight="1">
      <c r="A24" s="21"/>
      <c r="B24" s="38" t="s">
        <v>828</v>
      </c>
      <c r="C24" s="38"/>
      <c r="D24" s="21"/>
      <c r="E24" s="21"/>
      <c r="F24" s="36" t="s">
        <v>868</v>
      </c>
      <c r="G24" s="21"/>
      <c r="H24" s="21"/>
      <c r="I24" s="21"/>
    </row>
    <row r="25" spans="1:9" ht="21.75" customHeight="1">
      <c r="A25" s="21"/>
      <c r="B25" s="38" t="s">
        <v>829</v>
      </c>
      <c r="C25" s="38"/>
      <c r="D25" s="21"/>
      <c r="E25" s="21"/>
      <c r="F25" s="36" t="s">
        <v>868</v>
      </c>
      <c r="G25" s="21"/>
      <c r="H25" s="21"/>
      <c r="I25" s="21"/>
    </row>
    <row r="26" spans="1:9" ht="21.75" customHeight="1">
      <c r="A26" s="21"/>
      <c r="B26" s="38" t="s">
        <v>830</v>
      </c>
      <c r="C26" s="38"/>
      <c r="D26" s="21"/>
      <c r="E26" s="21"/>
      <c r="F26" s="36" t="s">
        <v>868</v>
      </c>
      <c r="G26" s="21"/>
      <c r="H26" s="21"/>
      <c r="I26" s="21"/>
    </row>
    <row r="27" spans="1:9" ht="21.75" customHeight="1">
      <c r="A27" s="22"/>
      <c r="B27" s="40" t="s">
        <v>817</v>
      </c>
      <c r="C27" s="40"/>
      <c r="D27" s="22"/>
      <c r="E27" s="22"/>
      <c r="F27" s="39" t="s">
        <v>868</v>
      </c>
      <c r="G27" s="22"/>
      <c r="H27" s="22"/>
      <c r="I27" s="22"/>
    </row>
    <row r="28" spans="1:9" s="84" customFormat="1" ht="21.75" customHeight="1">
      <c r="A28" s="334" t="s">
        <v>82</v>
      </c>
      <c r="B28" s="334"/>
      <c r="C28" s="85"/>
      <c r="D28" s="262">
        <f>SUM(D12:D27)</f>
        <v>-70058</v>
      </c>
      <c r="E28" s="262">
        <f>SUM(E12:E27)</f>
        <v>2768904</v>
      </c>
      <c r="F28" s="262">
        <f>SUM(F12:F27)</f>
        <v>180000</v>
      </c>
      <c r="G28" s="262">
        <f>SUM(G12:G27)</f>
        <v>2683146</v>
      </c>
      <c r="H28" s="262"/>
      <c r="I28" s="262">
        <f>SUM(I12:I27)</f>
        <v>15700</v>
      </c>
    </row>
    <row r="29" ht="4.5" customHeight="1"/>
    <row r="30" ht="14.25">
      <c r="A30" t="s">
        <v>908</v>
      </c>
    </row>
  </sheetData>
  <mergeCells count="14">
    <mergeCell ref="A1:I1"/>
    <mergeCell ref="A2:I2"/>
    <mergeCell ref="A5:A8"/>
    <mergeCell ref="B5:B8"/>
    <mergeCell ref="D5:D8"/>
    <mergeCell ref="E6:E8"/>
    <mergeCell ref="F6:F8"/>
    <mergeCell ref="G6:G8"/>
    <mergeCell ref="H6:H8"/>
    <mergeCell ref="I5:I8"/>
    <mergeCell ref="A28:B28"/>
    <mergeCell ref="E5:F5"/>
    <mergeCell ref="G5:H5"/>
    <mergeCell ref="C5:C8"/>
  </mergeCells>
  <printOptions horizontalCentered="1"/>
  <pageMargins left="0.5118110236220472" right="0.31496062992125984" top="1.8110236220472442" bottom="0.7874015748031497" header="0.5118110236220472" footer="0.5118110236220472"/>
  <pageSetup horizontalDpi="600" verticalDpi="600" orientation="portrait" paperSize="9" scale="85" r:id="rId1"/>
  <headerFooter alignWithMargins="0">
    <oddHeader>&amp;R&amp;9Załącznik nr &amp;A
do uchwały Rady Miejskiej w Sędziszowie
 nr V/42/2007 z dnia 20 lutego 2007 roku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Sędziszów</cp:lastModifiedBy>
  <cp:lastPrinted>2007-03-26T06:46:58Z</cp:lastPrinted>
  <dcterms:created xsi:type="dcterms:W3CDTF">1998-12-09T13:02:10Z</dcterms:created>
  <dcterms:modified xsi:type="dcterms:W3CDTF">2007-03-26T06:57:14Z</dcterms:modified>
  <cp:category/>
  <cp:version/>
  <cp:contentType/>
  <cp:contentStatus/>
</cp:coreProperties>
</file>