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65" windowWidth="14790" windowHeight="89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'Arkusz1'!$A$1:$E$892</definedName>
  </definedNames>
  <calcPr fullCalcOnLoad="1"/>
</workbook>
</file>

<file path=xl/sharedStrings.xml><?xml version="1.0" encoding="utf-8"?>
<sst xmlns="http://schemas.openxmlformats.org/spreadsheetml/2006/main" count="1834" uniqueCount="628">
  <si>
    <t>- ubezpieczenie budynków</t>
  </si>
  <si>
    <t>Rolnictwo i łowiectwo</t>
  </si>
  <si>
    <t>01095</t>
  </si>
  <si>
    <t>zakup materiałów biurowych niezbędnych przy reaklizacji zadania "zwrot podatku akcyzowego"</t>
  </si>
  <si>
    <t xml:space="preserve">
Zgodnie z uchwałą nr XVI/171/2008 Rady Miejskiej w Sędziszowie z dnia 22 lutego 2008 roku w sprawie uchwalenia budżetu gminy na rok 2008 upoważniono Burmistrza do zaciągania kredytów i pożyczek oraz emisji papierów wartościowych na pokrycie występującego w ciągu roku przejściowego deficytu budżetu  na realizację zadań finansowanych z udziałem środków pochodzących z funduszy strukturalnych lub Funduszu Spójności Europejskiej. W 2007 oraz 2008 roku dokonano wykupu obligacji komunalnych na łączną kwotę 2 800 000,00zł.W 2008 roku spłacono jedną transzę wyemitowanych obligacji  w kwocie 350 000,00zł.Od wyemitowanych obligacji  oraz od zaciągniętej pożyczki z WFGWiOŚ i kredytów pobranych w  BGK Kielce i BS Szczekociny zapłacono odsetki na łączną kwotę 110.943,32zł.W rozdziale 75704 zaplanowano kwotę 200.000,00zł jako zabezpieczenie na spłatę poręczeń.Ponieważ  Sędziszowskie Przedsiębiorstwo Energetyki Cieplnej Spółka z o.o.wywiązuje się ze swoich zobowiązań, po stronie wydatków nie występuje wykonanie.</t>
  </si>
  <si>
    <t>zakup worków do segregacji odpadów komunalnych</t>
  </si>
  <si>
    <t xml:space="preserve">wynagrodzenia bezosobowe - umowy zlecenia na podlewanie kwiatów </t>
  </si>
  <si>
    <r>
      <t xml:space="preserve">wymiana słupów oświetleniowych parkowych wraz z oprawami rtęciowymi na nowe słupy i oprawy sodowe na Osiedlu Sady w mieście Sędziszów - I etap - </t>
    </r>
    <r>
      <rPr>
        <b/>
        <sz val="13"/>
        <rFont val="Times New Roman"/>
        <family val="1"/>
      </rPr>
      <t>inwestycja</t>
    </r>
  </si>
  <si>
    <t>- zakup napojów i słodyczy dla uczestników zajęć</t>
  </si>
  <si>
    <t>ewidencja i znaki drogowe</t>
  </si>
  <si>
    <r>
      <t xml:space="preserve">wymiana słupa stalowego parkowego wraz z oprawą sodową 100 W- plac zabaw Osiedle Sady w Sędziszowie -  II etap - </t>
    </r>
    <r>
      <rPr>
        <b/>
        <sz val="13"/>
        <rFont val="Times New Roman"/>
        <family val="1"/>
      </rPr>
      <t>inwestycja</t>
    </r>
  </si>
  <si>
    <r>
      <t xml:space="preserve">wymiana opraw rtęciowych na oprawy sodowe 100W- oświetlenie uliczne w miejscowości Tarnawa - III etap - </t>
    </r>
    <r>
      <rPr>
        <b/>
        <sz val="13"/>
        <rFont val="Times New Roman"/>
        <family val="1"/>
      </rPr>
      <t>inwestycja</t>
    </r>
  </si>
  <si>
    <t>opłata za usługi pocztowe (wydatki związane z wypłatą podatku akcyzowego)</t>
  </si>
  <si>
    <t>wypłata zwrotu części podatku akcyzowego zawartego w cenie oleju napędowego wykorzystywanego do produkcji rolnej</t>
  </si>
  <si>
    <t>zakup materiałów papierniczych do sprzętu drukarskiego niezbędnych do realizacji zadania "zwrot podatku akcyzowego"</t>
  </si>
  <si>
    <t>URZĘDY NACZELNYCH ORGANÓW WŁADZY PAŃSTWOWEJ ,KONTROLI I OCHRONY PRAWA ORAZ SĄDOWNICTWA</t>
  </si>
  <si>
    <t>zakup:baterii do urządzeń pomiarowych, publikacji, dyplomów oraz nagród na konkursy</t>
  </si>
  <si>
    <t>utylizacja wycofanego z użytkowania sprzętu ochronnego będącego na wyposażeniu magazynu, opłata za przesyłki publikacji</t>
  </si>
  <si>
    <t>dotacja na pokrycie kosztów utrzymania i funkcjonowania Policji w Sędziszowie</t>
  </si>
  <si>
    <t>wynagrodzenia bezosobowe finansowane z zadania "wykonanie tablic z numerami porządkowymi ulic"</t>
  </si>
  <si>
    <t>- opłata za zużytą energię oraz pobór wody</t>
  </si>
  <si>
    <t>składki na ubezpieczenie zdrowotne od zasiłków stałych, świadczeń opiekuńczych</t>
  </si>
  <si>
    <t>- zakupy związane z utrzymaniem bazy</t>
  </si>
  <si>
    <t>usługi obejmujące wykonanie ekspertyz, analiz i opinii</t>
  </si>
  <si>
    <t>szkolenia pracowników</t>
  </si>
  <si>
    <t>zakup materiałów papierniczych do sprzętu drukarskiego i urządzeń kserograficznych</t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</si>
  <si>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zakup rękawic, środków czystości do WC</t>
    </r>
  </si>
  <si>
    <t>-      zakupy związane z zagospodarowaniem terenu wokół Dworku (zakup krzewów)</t>
  </si>
  <si>
    <t>-     prace porządkowe na terenie Parku (praca sprzętu)</t>
  </si>
  <si>
    <r>
      <t>-</t>
    </r>
    <r>
      <rPr>
        <sz val="7"/>
        <rFont val="Times New Roman"/>
        <family val="1"/>
      </rPr>
      <t xml:space="preserve">            </t>
    </r>
    <r>
      <rPr>
        <sz val="13"/>
        <rFont val="Times New Roman"/>
        <family val="1"/>
      </rPr>
      <t>zakup drzewek i krzewów w celu wysadzenia na terenach komunalnych w Sędziszowie ,wokół Szkoły Podstawowej w Mstyczowie oraz wokół pomnika "Spaleni"</t>
    </r>
  </si>
  <si>
    <t xml:space="preserve"> -   dotacja dla Zakładu Usług Komunalnych w Sędziszowie z przeznaczeniem na administrowanie gminnym zasobem mieszkaniowym</t>
  </si>
  <si>
    <t>POZOSTAŁE ZADANIA W ZAKRESIE POLITYKI SPOŁECZNEJ</t>
  </si>
  <si>
    <t>85395-</t>
  </si>
  <si>
    <t>świadczenia społeczne, wypłata zasiłków celowych i okresowych</t>
  </si>
  <si>
    <t xml:space="preserve"> wypłata zasiłków stałych, składki na ubezpieczenia społeczne odprowadzane od osób sprawujących opiekę na chorym członkiem 
rodziny</t>
  </si>
  <si>
    <t>zakup akcesoriów komputerowych (min.tonerów,tuszu,programów i licencji)</t>
  </si>
  <si>
    <t>wodociąg Szałas</t>
  </si>
  <si>
    <t xml:space="preserve">wpłaty na rzecz izb rolniczych w wysokości 2% uzyskanych wpływów z podatku rolnego </t>
  </si>
  <si>
    <t>opłaty z tytułu użytkowania wieczystego gruntów Skarbu Państwa</t>
  </si>
  <si>
    <t>partycypacja w kosztach odnowy i modernizacji dróg powiatowych - dotacja</t>
  </si>
  <si>
    <t>wynagrodzenia bezosobowe - umowy zlecenia i umowy o dzieło</t>
  </si>
  <si>
    <t>zakup usług dostępu do sieci Internet</t>
  </si>
  <si>
    <t>Finansowanie ze środków otrzymanych w formie darowizny i wypracowanych przez szkoły</t>
  </si>
  <si>
    <t xml:space="preserve">wykonanie oświetlenia Pomnika Pamięci Żołnierzy Oddziału Partyzanckiego Armii Krajowej "Spaleni"przy ulicy Kościelnej w Sędziszowie </t>
  </si>
  <si>
    <t>- dowóz uczestników oraz opłata za basen</t>
  </si>
  <si>
    <t xml:space="preserve">montaż urządzeń zabawowych </t>
  </si>
  <si>
    <t>remont obiektów małej architektury</t>
  </si>
  <si>
    <t xml:space="preserve">zakup materiałów i wyposażenia </t>
  </si>
  <si>
    <t>zakup pomocy naukowych</t>
  </si>
  <si>
    <t>80103</t>
  </si>
  <si>
    <t>Oddziały przedszkolne w szkołach podstawowych</t>
  </si>
  <si>
    <t>zakup materiałów i wyposażenia</t>
  </si>
  <si>
    <t>Finansowanie środków otrzymanych w formie darowizny i wypracowanych przez szkoły</t>
  </si>
  <si>
    <t>zakup usług pozostałych, przeglądy techniczne</t>
  </si>
  <si>
    <t>zakup usług pozostałych</t>
  </si>
  <si>
    <t>wynagrodzenia bezosobowe - umowy zlecenia</t>
  </si>
  <si>
    <t>zakup artykułów żywieniowych (z odpłatności rodziców)</t>
  </si>
  <si>
    <t>85202-</t>
  </si>
  <si>
    <t>Domy Pomocy Społecznej</t>
  </si>
  <si>
    <t>opłata za usługi pocztowe  (wydatki związane z wypłatą podatku akcyzowego)</t>
  </si>
  <si>
    <t>opinie szacunkowe gruntów- usługi</t>
  </si>
  <si>
    <t>dowóz posiłków do szkół</t>
  </si>
  <si>
    <t>dotacja dla Zakładu Usług Komunalnych na przygotowanie wyznaczonych terenów do uroczystości gminnych</t>
  </si>
  <si>
    <t>zakupy:</t>
  </si>
  <si>
    <r>
      <t xml:space="preserve">wykup gruntów (zwłaszcza pod drogami powstałymi w wyniku zatwierdzenia miejscowych planów zagospodarowania przestrzennego) - </t>
    </r>
    <r>
      <rPr>
        <b/>
        <sz val="13"/>
        <rFont val="Times New Roman"/>
        <family val="1"/>
      </rPr>
      <t>inwestycja</t>
    </r>
  </si>
  <si>
    <t xml:space="preserve">zakup aktualnych wersji programów  EWMAPA i EWOPIS </t>
  </si>
  <si>
    <t>usługi:</t>
  </si>
  <si>
    <r>
      <t xml:space="preserve">budowa pomieszczeń higieniczno-samnitarnych, szamba oraz szatni OSP Przełaj - </t>
    </r>
    <r>
      <rPr>
        <b/>
        <sz val="13"/>
        <rFont val="Times New Roman"/>
        <family val="1"/>
      </rPr>
      <t>inwestycja</t>
    </r>
  </si>
  <si>
    <r>
      <t xml:space="preserve">wykonanie ogrodzenia wokół działki strażackiej OSP Sędziszów - </t>
    </r>
    <r>
      <rPr>
        <b/>
        <sz val="13"/>
        <rFont val="Times New Roman"/>
        <family val="1"/>
      </rPr>
      <t>inwestycja</t>
    </r>
  </si>
  <si>
    <t>75421-</t>
  </si>
  <si>
    <t>Zarządzanie kryzysowe</t>
  </si>
  <si>
    <t>rezerwa celowa na realizację zadań własnych z zakresu zarządzania kryzysowego</t>
  </si>
  <si>
    <t>opłaty i prowizje</t>
  </si>
  <si>
    <t>- zakup materiałów do malowania elewacji zewnetrznej,remont pomieszczenia sanitarnego (zakup zbiornika nieczystości ciekłych,pierścienia oraz pokrywy betonowej),wymiana 5 szt.okien oraz wymiana opraw świetlnych  - w remizie OSP Słaboszowice</t>
  </si>
  <si>
    <t>- zakup drewna budowlanego,blachy oraz niezędnych materiałów do wykonania zadaszenia nad wejściem do remizy OSP Boleścice</t>
  </si>
  <si>
    <t>- zakup siatki rozdielającej korty na boisku sportowym przy OSP Tarnawa</t>
  </si>
  <si>
    <t>usługa transportowa związana z dostarczeniem materiałów do remontu pomieszczenia sanitarnego w remizie OSP Słaboszowice</t>
  </si>
  <si>
    <r>
      <t>dofinansowanie do zakupu agregatu wysokociśnieniowego dla OSP Zielonki -</t>
    </r>
    <r>
      <rPr>
        <b/>
        <sz val="13"/>
        <rFont val="Times New Roman"/>
        <family val="1"/>
      </rPr>
      <t xml:space="preserve"> inwestycja</t>
    </r>
  </si>
  <si>
    <r>
      <t>dofinansowanie  do zakupu samochodu strażackiego GAZELA dla OSP Zielonki -</t>
    </r>
    <r>
      <rPr>
        <b/>
        <sz val="13"/>
        <rFont val="Times New Roman"/>
        <family val="1"/>
      </rPr>
      <t xml:space="preserve"> inwestycja</t>
    </r>
  </si>
  <si>
    <r>
      <t xml:space="preserve">zakup fantoma - </t>
    </r>
    <r>
      <rPr>
        <b/>
        <sz val="13"/>
        <rFont val="Times New Roman"/>
        <family val="1"/>
      </rPr>
      <t>inwestycja</t>
    </r>
  </si>
  <si>
    <t>- zakupy związane z zakończeniem rozpoczętego w 2007 roku zadania pod nazwą "budowa pomieszczenia higieniczno - sanitarnego w remizie OSP Klimontów"</t>
  </si>
  <si>
    <t>opinie szacunkowe gruntów- zakup usług obejmujących wykonanie ekspertyz,analiz i opinii</t>
  </si>
  <si>
    <t>zakup akcesoriów komputerowych (tonerów) niezbędnych do realizacji zadania "zwrot podatku akcyzowego"</t>
  </si>
  <si>
    <t>zakup materiałów papierniczych do sprzętu drukarskiego niezbędnych do realizacji  zadania "zwrot podatku akcyzowego"</t>
  </si>
  <si>
    <t>-      zakup narzędzi (niezbędnych przy porządkowaniu terenów komunalnych przez pracowników interwencyjnch) oraz zakup paliwa do pilarki i podkaszarki spalinowej,środków chemicznych,rękawic ochronnych</t>
  </si>
  <si>
    <r>
      <t xml:space="preserve">11)    </t>
    </r>
    <r>
      <rPr>
        <sz val="13"/>
        <rFont val="Times New Roman"/>
        <family val="1"/>
      </rPr>
      <t>Zakup gazu do ogrzania budynku  Domu Pomocy Społecznej dla Osób Starych w Sędziszowie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</si>
  <si>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usługi naprawcze (wykonanie poprawek blacharskich na dachu szaletu miejskiego przy placu targowym)</t>
    </r>
  </si>
  <si>
    <t xml:space="preserve"> -   opłata za ścieki ,wywóz nieczystości oraz wykonanie inwentaryzacji z oceną stanu technicznego byłego budynku Ośrodka Zdrowia w Mstyczowie,ogłoszenia w prasie</t>
  </si>
  <si>
    <t>Finansowanie środków otrzymanych w formie darowizny i 
wypracowanych przez szkoły</t>
  </si>
  <si>
    <t>wynagrodzenia bezosobowe - prace komisji
 egzaminacyjnych</t>
  </si>
  <si>
    <t>- składki na ubezpieczenia społeczne od umów zleceń</t>
  </si>
  <si>
    <t>- składki na Fundusz Pracy od umów zleceń</t>
  </si>
  <si>
    <t xml:space="preserve">- usługi remontowe, konserwanyjne </t>
  </si>
  <si>
    <t>- zwrot kosztów podróży (Karate)</t>
  </si>
  <si>
    <t>Ogółem wydatki za  2008 rok</t>
  </si>
  <si>
    <t>wypłata zasiłków rodzinnych, pielęgnacyjnych, świadczeń na dojazdy do szkół dla dzieci zamieszkałych poza miejscem lokalizacji szkoły, dodatki z tytułu rehabilitacji, samotnego wychowywania dzieci</t>
  </si>
  <si>
    <t>wynagrodzenia osobowe pracowników (opiekunek domowych)</t>
  </si>
  <si>
    <t>dotacja do Gminnego Centrum Informacji</t>
  </si>
  <si>
    <t>zakup materiałów dla potrzeb Rady</t>
  </si>
  <si>
    <t>zakupy</t>
  </si>
  <si>
    <t>usługi remontowe</t>
  </si>
  <si>
    <t xml:space="preserve">usługi </t>
  </si>
  <si>
    <t>zakup materiałów, wyposażenia w tym:środków czystości, druki, materiały do remontów</t>
  </si>
  <si>
    <t>konkursy i nagrody w szkołach</t>
  </si>
  <si>
    <r>
      <t>-</t>
    </r>
    <r>
      <rPr>
        <sz val="7"/>
        <rFont val="Times New Roman"/>
        <family val="1"/>
      </rPr>
      <t>         </t>
    </r>
    <r>
      <rPr>
        <sz val="13"/>
        <rFont val="Times New Roman"/>
        <family val="1"/>
      </rPr>
      <t>wywóz nieczystości płynnych i stałych</t>
    </r>
  </si>
  <si>
    <t>zakup nagród i pucharów na konkursy 
w szkołach</t>
  </si>
  <si>
    <t>wynagrodzenia bezosobowe - umowy 
zlecenia</t>
  </si>
  <si>
    <t xml:space="preserve">
</t>
  </si>
  <si>
    <t xml:space="preserve">
</t>
  </si>
  <si>
    <r>
      <t>3.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koszty egzekucyjne płacone do Urzędów Skarbowych</t>
    </r>
  </si>
  <si>
    <t>Ochotnicze straże pożarne</t>
  </si>
  <si>
    <t>dożywianie dzieci w szkołach</t>
  </si>
  <si>
    <t xml:space="preserve">zakup materiałów biurowych, środków czystości, zakup materiałów do szkół na konkursy "Trzeźwy zawsze wygrywa","Żyj zdrowo" </t>
  </si>
  <si>
    <t>opłaty spraw sądowych, realizacja programów profilaktycznych oraz spektalki teatralnych np.:"Nie jesteś sam",
 "Tchórz","Masz tylko jedno życie"</t>
  </si>
  <si>
    <t>- zakup paliwa do samochodów strażackich, motopomp, zakup sprzętu pożarniczego, zakup węży gaśniczych,zakup umundurowania,zapłata za prenumeratę czasopisma STRAŻAK</t>
  </si>
  <si>
    <t>Promocja jednostek samorządu 
terytorialnego</t>
  </si>
  <si>
    <t>ryczałt dla Komendanta Gminnego - umowa zlecenie</t>
  </si>
  <si>
    <t>ryczałt dla 5 kierowców - umowy zlecenia</t>
  </si>
  <si>
    <t>wypłata świadczeń pieniężnych bezrobotnym skierowanym przez Starostę  Jędrzejowskiego do wykonywania prac społecznie użytecznych na terenie naszej gminy</t>
  </si>
  <si>
    <t xml:space="preserve">składki na ubezpieczenia społeczne </t>
  </si>
  <si>
    <t xml:space="preserve">składki na Fundusz Pracy </t>
  </si>
  <si>
    <t>utrzymanie schroniska:zakup karmy dla zwierząt,środków czystości,nadzór weterynaryjny</t>
  </si>
  <si>
    <t>85195</t>
  </si>
  <si>
    <t>wynagrodzenia bezosobowe - umowy zlecenia (sfinansowanie kosztów wydawania decyzji w sprawach świadczeniobiorców)</t>
  </si>
  <si>
    <t>85203</t>
  </si>
  <si>
    <t>- wynagrodzenia bezosobowe-umowy o dzieło</t>
  </si>
  <si>
    <t>- zakup nagród, pucharów na konkursy oraz sprzętu sportowego</t>
  </si>
  <si>
    <t>- wynagrodzenia bezosobowe - umowy zlecenia (ratownicy)</t>
  </si>
  <si>
    <t>92695-</t>
  </si>
  <si>
    <t>wodociąg Swaryszów (łącznie z Przemysłowa - Tarnawa)-sporządzenie mapy sytuacyjno-wysokościowej</t>
  </si>
  <si>
    <t>wynagrodzenia bezosobowe finansowane z zadania "dożynki 2008 i inne uroczystości okolicznościowe"</t>
  </si>
  <si>
    <t>ogłoszenia zamieszczane w prasie lokalnej</t>
  </si>
  <si>
    <t>opłata za dzierżawę gruntu</t>
  </si>
  <si>
    <t>wypłata odszkodowań działkowcom za straty majątkowe poniesione w związku z likwidacją ogrodów działkowych "Kolejarz" w Sędziszowie (teren przeznaczony pod budowę kompleksu sportowo-rehabilitacyjno-edukacyjnego)</t>
  </si>
  <si>
    <t>- przesyłka znaków</t>
  </si>
  <si>
    <t>wypłata odszkodownia na rzecz właściciela uszkodzonego samochodu osobowego na drodze gminnej</t>
  </si>
  <si>
    <t>- budowa drogi gminnej  Nr 003462T- ul.Rajska na długości 2669m  (2006-2010)</t>
  </si>
  <si>
    <t>stypendia Burmistrza za wyniki w nauce</t>
  </si>
  <si>
    <t>odpisy na zakładowy fundusz świadczeń
socjalnych</t>
  </si>
  <si>
    <t>zakup herbaty,cukru,bułek dla dzieci korzystających ze świetlicy socjoterapeutycznej</t>
  </si>
  <si>
    <t>dotacja dla Środowiskowego Domu   
Samopomocy</t>
  </si>
  <si>
    <t>Urzędy gmin (miast i miast na prawach 
powiatu)</t>
  </si>
  <si>
    <t>zapłata za zużytą energię elektryczną oraz 
wodę</t>
  </si>
  <si>
    <t>świadczenia rzeczowe wynikające z przepisów 
BHP</t>
  </si>
  <si>
    <t xml:space="preserve">zakup usług zdrowotnych - badania okresowe pracowników </t>
  </si>
  <si>
    <t>Oświetlenie ulic, placów i dróg</t>
  </si>
  <si>
    <t>zakup usług remontowych , budowlano – montażowych, konserwacji pomieszczeń i budynków w:</t>
  </si>
  <si>
    <t>Szkole Podstawowej Nr 1 w Sędziszowie</t>
  </si>
  <si>
    <t>Szkole Podstawowej Nr 2 w Sędziszowie</t>
  </si>
  <si>
    <t>Szkole Podstawowej w Tarnawie</t>
  </si>
  <si>
    <t>Szkole Podstawowej w Krzcięcicach</t>
  </si>
  <si>
    <t>Szkole Podstawowej w Zielonkach</t>
  </si>
  <si>
    <t>Szkole Podstawowej w Pawłowicach</t>
  </si>
  <si>
    <t>92195-</t>
  </si>
  <si>
    <t>Szkole Podstawowej w Mstyczowie</t>
  </si>
  <si>
    <t>Szkole Filialnej w Klimontowie</t>
  </si>
  <si>
    <t>zakup usług zdrowotnych</t>
  </si>
  <si>
    <t>zakup usług pozostałych, a w szczególności usługi pocztowe, kominiarskie, wywóz śmieci, opłaty radio-telewizyjne oraz usługi różne</t>
  </si>
  <si>
    <t>zakup usług za wykonanie ekspertyz i analiz</t>
  </si>
  <si>
    <t>zakup materiałów papierniczych do sprzętu drukarskiego i ksero</t>
  </si>
  <si>
    <t>zakup akcesoriów komputerowych w tym programów i licencji</t>
  </si>
  <si>
    <t>zakup akcesoriów komputerowych</t>
  </si>
  <si>
    <t>zakup materiałów i wyposażenia: opału, środków czystości, materiałów do remontów bieżących</t>
  </si>
  <si>
    <t>zakup usług pozostałych,   w tym: usługi pocztowe, kominiarskie, wywóz śmieci</t>
  </si>
  <si>
    <t>wydatki inwestycyjne - termomodernizacja przedszkola</t>
  </si>
  <si>
    <t>zakup energii elektrycznej, co, wody</t>
  </si>
  <si>
    <t>zakup usług remontowych Gimnazjum Sędziszów</t>
  </si>
  <si>
    <t>zakup usług remontowych Gimnazjum Boleścice</t>
  </si>
  <si>
    <t>zakup usług pozostałych, a w szczególności usługi pocztowe, kominiarskie, wywóz nieczystości</t>
  </si>
  <si>
    <t>zakup usług telefonii stacjonarnej</t>
  </si>
  <si>
    <t>szkolenie pracowników</t>
  </si>
  <si>
    <t>szkolenie pracowników niebędących członkami korpusu służby cywilnej</t>
  </si>
  <si>
    <t>inne formy pomocy dla uczniów obejmujące stypendia i zasiłki szkolne dla uczniów najuboższych</t>
  </si>
  <si>
    <t>odpisy na zakładowy fundusz świadczeń socjalnych dla nauczycieli będącymi emerytami 
i rencistami</t>
  </si>
  <si>
    <t xml:space="preserve">
</t>
  </si>
  <si>
    <t>składki na ubezpieczenie zdrowotne od zasiłków stałych, świadczeń opiekuńczych wypłacanych podopiecznym</t>
  </si>
  <si>
    <t>dotacja podmiotowa z budżetu dla instytucji 
kultury</t>
  </si>
  <si>
    <t>Składki na ubezpieczenie zdrowotne opłacane za osoby pobierające niektóre świadczenia z pomocy społecznej oraz niektóre świadczenia  rodzinne</t>
  </si>
  <si>
    <t xml:space="preserve"> wynagrodzenia osobowe pracowników</t>
  </si>
  <si>
    <t xml:space="preserve"> dodatkowe wynagrodzenie roczne</t>
  </si>
  <si>
    <t>- zakup nagród i pucharów na konkursy</t>
  </si>
  <si>
    <t xml:space="preserve">- opłata za udział instruktora sekcji karate w szkoleniowym obozie letnim </t>
  </si>
  <si>
    <t>- zakup drobnego sprzętu sportowego (pomoce)</t>
  </si>
  <si>
    <r>
      <t>Na sfinansowanie zadań zleconych Wojewoda Świętokrzyski przyznał kwotę</t>
    </r>
    <r>
      <rPr>
        <b/>
        <sz val="13"/>
        <rFont val="Times New Roman"/>
        <family val="1"/>
      </rPr>
      <t xml:space="preserve"> 4 162 084,00 zł.</t>
    </r>
  </si>
  <si>
    <t xml:space="preserve"> składki na ubezpieczenia społeczne</t>
  </si>
  <si>
    <t xml:space="preserve"> składki na Fundusz Pracy</t>
  </si>
  <si>
    <t xml:space="preserve"> opłata za badania lekarskie</t>
  </si>
  <si>
    <t xml:space="preserve"> odpisy na zakładowy fundusz świadczeń 
   socjalnych</t>
  </si>
  <si>
    <t>75704-</t>
  </si>
  <si>
    <t>Rozliczenia z tytułu poręczeń i gwarancji udzielonych przez Skarb Państwa lub jednostkę samorządu terytorialnego</t>
  </si>
  <si>
    <t>odpisy na zakładowy fundusz świadczeń 
socjalnych</t>
  </si>
  <si>
    <t>odpisy na zakładowy fundusz świadczeń socjalnych dla emerytów i rencistów - obsługa 
i administracja</t>
  </si>
  <si>
    <t>85201-</t>
  </si>
  <si>
    <t>Placówki Opiekuńczo -Wychowawcze</t>
  </si>
  <si>
    <t>zakup przyborów szkolnych do świetlicy</t>
  </si>
  <si>
    <t>składki na ubezpieczenia społeczne od wynagrodzeń, świadczeń opiekuńczych</t>
  </si>
  <si>
    <t>wynagrodzenia bezosobowe - umowy zlecenia za obsługę świadczeń rodzinnych</t>
  </si>
  <si>
    <t>Zasiłki i pomoc w naturze oraz składki na ubezpieczenia emerytalne i rentowe</t>
  </si>
  <si>
    <t>wypłata zasiłków stałych, składki na ubezpieczenia społeczne odprowadzane od osób sprawujących opiekę nad chorym członkiem rodziny</t>
  </si>
  <si>
    <t>ubezpieczenie sprzętu komputerowego,
samochodu</t>
  </si>
  <si>
    <t>usługi związane z organizowanymi dożynkami 2008 i innymi uroczystościami 
okolicznościowymi</t>
  </si>
  <si>
    <t>- składka na Związek Międzygminny Ekologia</t>
  </si>
  <si>
    <t>opłaty za usługi dostępu do sieci Internet</t>
  </si>
  <si>
    <t>zapłata podatku od nieruchomości</t>
  </si>
  <si>
    <t>dożywianie dzieci w szkołach -posiłki dla potrzebujących,zasiłki celowe</t>
  </si>
  <si>
    <t>90004-</t>
  </si>
  <si>
    <t>Utrzymanie zieleni w miastach i gminach</t>
  </si>
  <si>
    <t>dotacja do Świetlicy Wiejskiej w Mstyczowie</t>
  </si>
  <si>
    <t>3.   zakup materiałów biurowych, kalkulatorów,środków czystości oraz niezbędnych materiałów do bieżącego utrzymania budynku i funkcjonowania  Urzędu</t>
  </si>
  <si>
    <t>-    środki z Programu Rozwoju Obszarów Wiejskich</t>
  </si>
  <si>
    <r>
      <t>3)</t>
    </r>
    <r>
      <rPr>
        <sz val="13"/>
        <rFont val="Times New Roman"/>
        <family val="1"/>
      </rPr>
      <t xml:space="preserve">    Planowanie przestrzenne
</t>
    </r>
  </si>
  <si>
    <t xml:space="preserve"> -    koszty za prace komisji urbanistycznych - wynagrodzenia bezosobowe-umowy o dzieło</t>
  </si>
  <si>
    <t xml:space="preserve"> -    koszty za opinie komisji urbanistycznych - wynagrodzenia bezosobowe-umowy o dzieło</t>
  </si>
  <si>
    <t xml:space="preserve"> -   ogłoszenia w prasie</t>
  </si>
  <si>
    <t xml:space="preserve"> -    tworzenie projektów decyzji o ustalenie warunków zabudowy oraz ustalenie lokalizacji inwestycji celu publicznego - wynagrodzenia bezosobowe-umowy o dzieło</t>
  </si>
  <si>
    <t xml:space="preserve"> -    tworzenie Miejscowych Planów Zagospodarowania Przestrzennego 
Miasta i Gminy Sędziszów- wykonanie ekspertyz,analiz i opinii</t>
  </si>
  <si>
    <t xml:space="preserve">-     wynagrodzenia bezosobowe - umowa zlecenie </t>
  </si>
  <si>
    <t>-     zakup doniczek oraz ziemi do kwiatów</t>
  </si>
  <si>
    <t>-     likwidacja dzikich wysypisk śmieci</t>
  </si>
  <si>
    <r>
      <t>6)</t>
    </r>
    <r>
      <rPr>
        <b/>
        <sz val="7"/>
        <rFont val="Times New Roman"/>
        <family val="1"/>
      </rPr>
      <t> 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Zadrzewianie miasta</t>
    </r>
  </si>
  <si>
    <r>
      <t>7)</t>
    </r>
    <r>
      <rPr>
        <b/>
        <sz val="7"/>
        <rFont val="Times New Roman"/>
        <family val="1"/>
      </rPr>
      <t>      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Sprawy bieżące z zakresu ochrony 
środowiska</t>
    </r>
  </si>
  <si>
    <r>
      <t>8)</t>
    </r>
    <r>
      <rPr>
        <sz val="13"/>
        <rFont val="Times New Roman"/>
        <family val="1"/>
      </rPr>
      <t xml:space="preserve">    Rewaloryzacja Parku - Dworek</t>
    </r>
  </si>
  <si>
    <r>
      <t xml:space="preserve">9)    </t>
    </r>
    <r>
      <rPr>
        <sz val="13"/>
        <rFont val="Times New Roman"/>
        <family val="1"/>
      </rPr>
      <t>Utrzymanie budynków komunalnych</t>
    </r>
  </si>
  <si>
    <t xml:space="preserve"> -      zapłata  za energię (świetlice wiejskie) oraz dostawę wody</t>
  </si>
  <si>
    <t xml:space="preserve"> -    remont dachu na budynku komunalnym przy ulicy Wyszyńskiego, remont świetlic wiejskich, rozbiórka budynków </t>
  </si>
  <si>
    <t>-    ubezpieczenie budynków komunalnych</t>
  </si>
  <si>
    <t>-    środki własne</t>
  </si>
  <si>
    <t>- zakup akcesoriów komputerowych (tuszu do drukarki)</t>
  </si>
  <si>
    <r>
      <t xml:space="preserve">budowa kompleksu sportowo-rehabilitacyjno-edukacyjnego w Sędziszowie - </t>
    </r>
    <r>
      <rPr>
        <b/>
        <sz val="13"/>
        <rFont val="Times New Roman"/>
        <family val="1"/>
      </rPr>
      <t>inwestycja</t>
    </r>
  </si>
  <si>
    <t xml:space="preserve">- wynagrodzenia bezosobowe - umowy zlecenia </t>
  </si>
  <si>
    <t>dotacja dla Zakładu Usług Komunalnych na koszenie terenów zieleni w mieście</t>
  </si>
  <si>
    <t>10.   usługi związane z organizowanym spotkaniem Burmistrza  z okazji DEN</t>
  </si>
  <si>
    <t>składki na ubezpieczenia społeczne od umów zleceń</t>
  </si>
  <si>
    <t>składki na Fundusz Pracy od umów zleceń</t>
  </si>
  <si>
    <t>- zakupy związane z bieżącym utrzymaniem obiektów małej architektury</t>
  </si>
  <si>
    <t>W większości niewykorzystane środki  dotyczą zadań inwestycyjnych.Realizacja zadań jak:"Rozbudowa budynku UM w Sędziszowie", "Przystosowanie Budynku Ośrodka Zdrowia w Sędziszowie do wymagań Państwoego Inspektora Sanitarnego"nastąpi w 2009 roku oraz latach następnych.</t>
  </si>
  <si>
    <t>Środki  w rozdziale 75412 "Ochotnicze straże pożarne" nie zostały wykorzystane  w 100 % z powodów oszczędnościowych.Nie było również konieczności uruchamiania rezerwy celowej zaplanowanej w rozdziale 75421 "Zarządzanie kryzysowe".</t>
  </si>
  <si>
    <t xml:space="preserve"> W rozdziale "Przeciwdziałanie alkoholizmowi" - nie był organizowany letni wypoczynek dla dzieci i młodzieży z rodzin dysfunkcyjnych.Odbyło się mniej posiedzeń Gminnej Komisji Rozwiązywania Problemów Alkoholowych.Wydatki na dożywianie zostały zapłacone z programu "Posiłek dla potrzebujących".Kilka osób nie zgłosiło się na badania.</t>
  </si>
  <si>
    <t>W dziale "Pomoc społeczna"  rozdziale 85202 "Domy Pomocy Społecznej"  - w ciągu roku zmart jednen podopieczny z terenu naszej gminy, jednen dłuższy czas przebywał w szpitalu.W rozdziale 85220 "Jednostki specjalistycznego poradnictwa, mieszkania chronione i ośrodki interwencji kryzysowej" - nie zostały utworzone.W rozdziale "Pozostała działalność" zaplanowano środki na poziomie wydatów z 2007 roku na zadaniu "wypłata świadczeń pieniężnych bezrobotnym skierowanych do wykonywania prac społecznie użytecznych".Ponieważ została skierowana do pracy mniejsza grupa osób, jest niższe wykonanie.</t>
  </si>
  <si>
    <t>W rozdziale 900 niewykorzystane środki w większości dotyczą zadań inwestycyjnych m in.zadań realizowanych ze środków pochodzących z budżetu Unii Europejskiej oraz innych źródeł zagraniczych, niepodlegających zwrotowi.Zadania te zostały ujęte w budżecie na 2009 rok.</t>
  </si>
  <si>
    <t>W dziale "Pozostałe zadania w zakresie polityki społecznej" zaplanowano środki na przeprowadzenie zajęć  przez psychologa oraz doradcy zawodowego dla grupy 10 osób.Poniważ nie wszyscy uczestniczyli w zaplanowanych zajęciach niższe były wydatki na wynagrodzenie z tytułu umów zleceń od planowanych.</t>
  </si>
  <si>
    <t>- bieżące utrzymanie obiektów  małej architektury</t>
  </si>
  <si>
    <r>
      <t xml:space="preserve">zakup urządzeń zabawowych na place zabaw - </t>
    </r>
    <r>
      <rPr>
        <b/>
        <sz val="13"/>
        <rFont val="Times New Roman"/>
        <family val="1"/>
      </rPr>
      <t>inwestycja</t>
    </r>
  </si>
  <si>
    <t>modernizacja oświetlenia ulicznego na terenie Gminy Sędziszów</t>
  </si>
  <si>
    <r>
      <t xml:space="preserve">dobudowa oświetlenia ulicznego
w Wojciechowicach przy drodze gminnej 
- </t>
    </r>
    <r>
      <rPr>
        <b/>
        <sz val="13"/>
        <rFont val="Times New Roman"/>
        <family val="1"/>
      </rPr>
      <t>inwestycja</t>
    </r>
  </si>
  <si>
    <r>
      <t xml:space="preserve">dobudowa oświetlenia ulicznego 
w Boleścicach przy drodze gminnej w rejonie zabudowań od Gimnazjum w kierunku Sędziszowa
 - </t>
    </r>
    <r>
      <rPr>
        <b/>
        <sz val="13"/>
        <rFont val="Times New Roman"/>
        <family val="1"/>
      </rPr>
      <t>inwestycja</t>
    </r>
  </si>
  <si>
    <r>
      <t>dobudowa oświetlenia ulicznego
w miejscowości Zagaje na istniejącej linii energetycznej - I etap -</t>
    </r>
    <r>
      <rPr>
        <b/>
        <sz val="13"/>
        <rFont val="Times New Roman"/>
        <family val="1"/>
      </rPr>
      <t xml:space="preserve"> inwestycja</t>
    </r>
  </si>
  <si>
    <r>
      <t xml:space="preserve">dobudowa oświetlenia ulicznego
przy ulicy Leśnej w rejonie nowowybudowanych domów jednorodzinnych - </t>
    </r>
    <r>
      <rPr>
        <b/>
        <sz val="13"/>
        <rFont val="Times New Roman"/>
        <family val="1"/>
      </rPr>
      <t>inwestycja</t>
    </r>
  </si>
  <si>
    <t>dotacja dla Zakładu Usług Komunalnych w Sędziszowie na likwidację dzikich wysypisk
śmieci</t>
  </si>
  <si>
    <t>opracowanie koncepcji zasilania kablowego energią elektryczną dla budynków mieszkalnych jednorodzinnych oraz obiektów usługowo-handlowych objętych Miejscowym Planem Zagospodarowania Przestrzennego przy obwodnicy 1 i  2 w Sędziszowie</t>
  </si>
  <si>
    <r>
      <t xml:space="preserve">opracowanie projektu technicznego budowy oświetlenia ulicznego kablowego w mieście Sędziszow na odcinkach od przejazdu kolejowego usytuowanego na wprost ogródków działkowych wzdłuż całej ulicy Dworcowej wraz z przyległymi do niej ulicami tj.Kościuszki, Leśna (do skrzyżowania z ulicą Majową i Kardynała Wyszyńskiego)
 - </t>
    </r>
    <r>
      <rPr>
        <b/>
        <sz val="13"/>
        <rFont val="Times New Roman"/>
        <family val="1"/>
      </rPr>
      <t>inwestycja</t>
    </r>
  </si>
  <si>
    <t xml:space="preserve"> -      zakupy związane z utrzymaniem budynków 
komunalnych m.in. zakup zamka, miału do
 ogrzania pomieszczenia komunalnego
 w Sosnowcu</t>
  </si>
  <si>
    <r>
      <t>12)</t>
    </r>
    <r>
      <rPr>
        <sz val="13"/>
        <rFont val="Times New Roman"/>
        <family val="1"/>
      </rPr>
      <t xml:space="preserve">   Adaptacja pomieszczeń  komunalnych przy Miejsko-Gminnym Ośrodku Pomocy Społecznej - </t>
    </r>
    <r>
      <rPr>
        <b/>
        <sz val="13"/>
        <rFont val="Times New Roman"/>
        <family val="1"/>
      </rPr>
      <t>inwestycja</t>
    </r>
  </si>
  <si>
    <t>dotacja dla Środowiskowego Domu
 Samopomocy</t>
  </si>
  <si>
    <r>
      <t xml:space="preserve">dotacja dla Środowiskowego Domu
 Samopomocy na </t>
    </r>
    <r>
      <rPr>
        <b/>
        <sz val="13"/>
        <rFont val="Times New Roman"/>
        <family val="1"/>
      </rPr>
      <t>inwestycje</t>
    </r>
  </si>
  <si>
    <r>
      <t xml:space="preserve">wydatki </t>
    </r>
    <r>
      <rPr>
        <b/>
        <sz val="13"/>
        <rFont val="Times New Roman"/>
        <family val="1"/>
      </rPr>
      <t>inwestycyjne</t>
    </r>
    <r>
      <rPr>
        <sz val="13"/>
        <rFont val="Times New Roman"/>
        <family val="1"/>
      </rPr>
      <t xml:space="preserve"> jednostek budżetowych (adaptacja pomieszczeń na przygotowanie nowego stanowiska pracy dla pracowników realizujących zadania ustawy o pomocy osobom uprawnionym do alimentów)</t>
    </r>
  </si>
  <si>
    <r>
      <t xml:space="preserve">wydatki na zakupy </t>
    </r>
    <r>
      <rPr>
        <b/>
        <sz val="13"/>
        <rFont val="Times New Roman"/>
        <family val="1"/>
      </rPr>
      <t>inwestycyjne</t>
    </r>
    <r>
      <rPr>
        <sz val="13"/>
        <rFont val="Times New Roman"/>
        <family val="1"/>
      </rPr>
      <t xml:space="preserve"> - zakup kserokopiarki</t>
    </r>
  </si>
  <si>
    <t>Ochrona zdrowia</t>
  </si>
  <si>
    <r>
      <t xml:space="preserve">wymiana opraw rtęciowych na oprawy sodowe 100W- oświetlenie uliczne w miejscowości Tarnawa - II etap - </t>
    </r>
    <r>
      <rPr>
        <b/>
        <sz val="13"/>
        <rFont val="Times New Roman"/>
        <family val="1"/>
      </rPr>
      <t>inwestycja</t>
    </r>
  </si>
  <si>
    <r>
      <t xml:space="preserve">wymiana opraw rtęciowych na oprawy sodowe 100W- oświetlenie uliczne w miejscowości Swaryszów - II etap - </t>
    </r>
    <r>
      <rPr>
        <b/>
        <sz val="13"/>
        <rFont val="Times New Roman"/>
        <family val="1"/>
      </rPr>
      <t>inwestycja</t>
    </r>
  </si>
  <si>
    <t>2.   naprawy centrali telefonicznej,ksera,systemu alarmowego, samochodów oraz inne nieprzewidziane naprawy</t>
  </si>
  <si>
    <r>
      <t>4.</t>
    </r>
    <r>
      <rPr>
        <sz val="7"/>
        <rFont val="Times New Roman"/>
        <family val="1"/>
      </rPr>
      <t>     </t>
    </r>
    <r>
      <rPr>
        <sz val="13"/>
        <rFont val="Times New Roman"/>
        <family val="1"/>
      </rPr>
      <t>usługi związane z utrzymaniem Urzędu, usługi kominiarskie, oprawy dzienników ustaw, przeglądy ksero i wywóz nieczystości</t>
    </r>
  </si>
  <si>
    <t>5.   ogłoszenia o przetargach</t>
  </si>
  <si>
    <t>6.   obsługa bankowa</t>
  </si>
  <si>
    <t>7.   obsługa prawna</t>
  </si>
  <si>
    <r>
      <t>13)</t>
    </r>
    <r>
      <rPr>
        <sz val="13"/>
        <rFont val="Times New Roman"/>
        <family val="1"/>
      </rPr>
      <t xml:space="preserve">   Wymiana instalacji centralnego ogrzewania w lokalu użytkowym przy ulicy Kardynała Wyszyńskiego Nr 4 w Sędziszowie - </t>
    </r>
    <r>
      <rPr>
        <b/>
        <sz val="13"/>
        <rFont val="Times New Roman"/>
        <family val="1"/>
      </rPr>
      <t>inwestycja</t>
    </r>
  </si>
  <si>
    <r>
      <t>14)</t>
    </r>
    <r>
      <rPr>
        <sz val="13"/>
        <rFont val="Times New Roman"/>
        <family val="1"/>
      </rPr>
      <t xml:space="preserve">   Przebudowa dworku po byłym PGR na Dom Pomocy Społecznej dla Osób Starych i budowa kanalizacji przy ulicy Klonowej - </t>
    </r>
    <r>
      <rPr>
        <b/>
        <sz val="13"/>
        <rFont val="Times New Roman"/>
        <family val="1"/>
      </rPr>
      <t>inwestycja</t>
    </r>
  </si>
  <si>
    <r>
      <t xml:space="preserve">15)  </t>
    </r>
    <r>
      <rPr>
        <sz val="13"/>
        <rFont val="Times New Roman"/>
        <family val="1"/>
      </rPr>
      <t xml:space="preserve"> Ochrona zbiornika wód podziemnych na terenie gmin Jędrzejów,Sędziszów,Słupia Jędrzejowska,Wodzisław(Województwo Świętokrzyskie) - dotychczasowa nazwa zadania "kanalizacja Sędziszowa" - </t>
    </r>
    <r>
      <rPr>
        <b/>
        <sz val="13"/>
        <rFont val="Times New Roman"/>
        <family val="1"/>
      </rPr>
      <t>inwestycja</t>
    </r>
  </si>
  <si>
    <r>
      <t>16</t>
    </r>
    <r>
      <rPr>
        <sz val="13"/>
        <rFont val="Times New Roman"/>
        <family val="1"/>
      </rPr>
      <t xml:space="preserve">)  Budowa kanalizacji sanitarnej i deszczowej w Borszowicach oraz część ulicy Kieleckiej w Sędziszowie - </t>
    </r>
    <r>
      <rPr>
        <b/>
        <sz val="13"/>
        <rFont val="Times New Roman"/>
        <family val="1"/>
      </rPr>
      <t>inwestycja</t>
    </r>
  </si>
  <si>
    <r>
      <t xml:space="preserve">17) </t>
    </r>
    <r>
      <rPr>
        <sz val="13"/>
        <rFont val="Times New Roman"/>
        <family val="1"/>
      </rPr>
      <t xml:space="preserve"> Budowa świetlicy wiejskiej w Jeżowie - </t>
    </r>
    <r>
      <rPr>
        <b/>
        <sz val="13"/>
        <rFont val="Times New Roman"/>
        <family val="1"/>
      </rPr>
      <t>inwestycja</t>
    </r>
  </si>
  <si>
    <r>
      <t>18)</t>
    </r>
    <r>
      <rPr>
        <sz val="13"/>
        <rFont val="Times New Roman"/>
        <family val="1"/>
      </rPr>
      <t xml:space="preserve">  Budowa świetlicy wiejskiej w Pawłowicach -</t>
    </r>
    <r>
      <rPr>
        <b/>
        <sz val="13"/>
        <rFont val="Times New Roman"/>
        <family val="1"/>
      </rPr>
      <t xml:space="preserve"> inwestycja</t>
    </r>
  </si>
  <si>
    <r>
      <t>19)</t>
    </r>
    <r>
      <rPr>
        <sz val="13"/>
        <rFont val="Times New Roman"/>
        <family val="1"/>
      </rPr>
      <t xml:space="preserve">  Adaptacja starego budynku szkoły podstawowej na świetlicę wiejską oraz 
zagospodarowanie
centrum wsi Łowinia - </t>
    </r>
    <r>
      <rPr>
        <b/>
        <sz val="13"/>
        <rFont val="Times New Roman"/>
        <family val="1"/>
      </rPr>
      <t>inwestycja</t>
    </r>
  </si>
  <si>
    <r>
      <t xml:space="preserve">20)  </t>
    </r>
    <r>
      <rPr>
        <sz val="13"/>
        <rFont val="Times New Roman"/>
        <family val="1"/>
      </rPr>
      <t xml:space="preserve"> Przystosowanie budynku komunalnego (budynek byłej SP w Gniewięcinie na świetlicę wiejską oraz zagospodarowanie centrum wsi - </t>
    </r>
    <r>
      <rPr>
        <b/>
        <sz val="13"/>
        <rFont val="Times New Roman"/>
        <family val="1"/>
      </rPr>
      <t>inwestycja</t>
    </r>
  </si>
  <si>
    <r>
      <t xml:space="preserve">21) </t>
    </r>
    <r>
      <rPr>
        <sz val="13"/>
        <rFont val="Times New Roman"/>
        <family val="1"/>
      </rPr>
      <t xml:space="preserve"> Dotacja celowa dla Zakładu Usług Komunalnych w Sędziszowie na zakup szambiarki </t>
    </r>
  </si>
  <si>
    <t>przyłączenie do sieci ciepłowniczej budynków Samorządowego Centrum Kultury oraz Urzędu - inwestycja</t>
  </si>
  <si>
    <t>przystosowanie budynku Ośrodka Zdrowia w Sędziszowie do wymagań Państwoego Inspektora Sanitarnego - inwestycja</t>
  </si>
  <si>
    <t>- przebudowa drogi gminnej  Nr 003457T Wojciechowice-Deszno długości
1,306 km (2004-2009)</t>
  </si>
  <si>
    <t>- przebudowa drogi gminnej Nr 003453T Borszowice-Grązów
długości 1,705km (2005-2010)</t>
  </si>
  <si>
    <t>- budowa drogi gminnej Nr 003456T Czekaj - Wydanka-Tarnawa na długości 1,730km (2006-2009)</t>
  </si>
  <si>
    <t>- budowa drogi gminnej ul.Leśna na długości 1702,10m (2007-2010)</t>
  </si>
  <si>
    <t>- budowa drogi gminnej w Sędziszowie-ul.Majowa na długości 570,57m  (2007-2010)</t>
  </si>
  <si>
    <t>- budowa ul.Zielonej w Sędziszowie na długości 0,812 km  (2007-2010)</t>
  </si>
  <si>
    <t>- budowa drogi gminnej w Sędziszowie Nr 003452T- ul.Marianowska na długości 1390m  (2007-2010)</t>
  </si>
  <si>
    <t>zakup materiałów papierniczych do sprzętu drukarskiego i urządzeń
 kserograficznych</t>
  </si>
  <si>
    <t>rozbudowa budynku Urzędu Miejskiego (projekt,uzgodnienia)
 - inwestycja</t>
  </si>
  <si>
    <t>wynagrodzenia bezosobowe - umowy zlecenia zawarte z informatykiem na wdrożenie ustawy o funduszu alimentacyjnym</t>
  </si>
  <si>
    <t>przystosowanie budynku Filii Ośrodka Zdrowia w Krzcięcicach do wymagań Państwoego Inspektora Sanitarnego
- inwestycja</t>
  </si>
  <si>
    <t xml:space="preserve">spłata za poręczenie udzielone dla Sędziszowskiego Przedsiębiorstwa Energetyki 
Cieplnej Spółka z o.o.
</t>
  </si>
  <si>
    <t>zakup akcesoriów komputerowychw tym
 programów</t>
  </si>
  <si>
    <t>dotacja dla Stowarzyszenia na rzecz rozwoju oświaty, kultury i sportu Miasta i Gminy 
Sędziszów</t>
  </si>
  <si>
    <t>dofinansowanie zajęć sportowych (środki Funduszu Zajęć Sportowo -Rekreacyjnych dla
 Uczniów)</t>
  </si>
  <si>
    <r>
      <t xml:space="preserve">przedłużenie zadaszenia nad Budynkiem Bazy Turystyczno-Kulturalno-Rekreacyjnej
 - </t>
    </r>
    <r>
      <rPr>
        <b/>
        <sz val="13"/>
        <rFont val="Times New Roman"/>
        <family val="1"/>
      </rPr>
      <t>inwestycja</t>
    </r>
  </si>
  <si>
    <t>zakup skanera - inwestycja</t>
  </si>
  <si>
    <t>zakup licencji Gmina 5 -  inwestycja</t>
  </si>
  <si>
    <t>zakup samochodu - inwestycja</t>
  </si>
  <si>
    <t>zakup sprzętu rehalibitacyjnego dla ESKULAP - inwestycja</t>
  </si>
  <si>
    <t>zakup oprogramowania - inwestycja</t>
  </si>
  <si>
    <t xml:space="preserve">zakup nagród na konkursy prozdrowotne </t>
  </si>
  <si>
    <t>- usługi związane z organizowaniem imprez okolicznościowych</t>
  </si>
  <si>
    <t>dotacja dla Zakładu Usług Komunalnych na wykonywanie porządków na terenie gminy poza terenami objętymi zleceniem</t>
  </si>
  <si>
    <t>opłaty z tytułu zakupu usług telokomunikacyjnych telefonii stacjonarnej</t>
  </si>
  <si>
    <t>opłaty za pobyt podopiecznych z terenu naszej gminy w domach  pomocy społecznej</t>
  </si>
  <si>
    <t>- usługa transportowa- przewóz osób</t>
  </si>
  <si>
    <t>_</t>
  </si>
  <si>
    <t>wynagrodzenia bezosobowe</t>
  </si>
  <si>
    <t>zakup pomocy naukowych, dydaktycznych i książek</t>
  </si>
  <si>
    <t>wydatki inwestycyjne - termomodernizacja w:</t>
  </si>
  <si>
    <t>wynagrodzenia bezosobowe- umowy zlecenia</t>
  </si>
  <si>
    <t xml:space="preserve">zapomogi zdrowotne dla nauczycieli </t>
  </si>
  <si>
    <t>wynagrodzenia osobowe za przeprowadzenie części ustnej egzaminu maturalnego</t>
  </si>
  <si>
    <t>skłdki na ubezpieczenia społeczne</t>
  </si>
  <si>
    <t xml:space="preserve">zakup materiałów biurowych,druków </t>
  </si>
  <si>
    <t>obsługa bankowa, usługi pocztowe</t>
  </si>
  <si>
    <t>zakup akcesoriów komputerowych, w tym programów i licencji</t>
  </si>
  <si>
    <t>podróże służbowe pracowników</t>
  </si>
  <si>
    <t>zapłata za szkolenia pracowników</t>
  </si>
  <si>
    <t>-    środki otrzymane od Agencji Nieruchomości Rolnej</t>
  </si>
  <si>
    <t>-   środki własne</t>
  </si>
  <si>
    <t>- środki własne</t>
  </si>
  <si>
    <t xml:space="preserve">spłata odsetek </t>
  </si>
  <si>
    <t>85153-</t>
  </si>
  <si>
    <t>Zwalczanie narkomanii</t>
  </si>
  <si>
    <t>zwrot kosztów podróży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</si>
  <si>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usługi pocztowe</t>
    </r>
  </si>
  <si>
    <t>zakup zintegrowanego systemu zarządzania informacją i elektronicznym obiegiem dokumentów oraz legalizacja oprogramowania - inwestycja</t>
  </si>
  <si>
    <t>zakupy - promocja gminy, Dni Sędziszowa</t>
  </si>
  <si>
    <t>wynagrodzenia bezosobowe - promocja gminy,Dni Sędziszowa</t>
  </si>
  <si>
    <t>opłata za usługi dostępu do sieci Internet</t>
  </si>
  <si>
    <t>stałe opłaty roczne za umieszczenie urządzeń wodociągowych w pasie drogowym</t>
  </si>
  <si>
    <t>- składka na Stowarzyszenie Miast i Gmin Małopolskich</t>
  </si>
  <si>
    <t>modernizacja mogił oraz porządkowanie cmentarzy na terenie gminy</t>
  </si>
  <si>
    <t>Obsługa papierów wartościowych, kredytów i pożyczek jednostek samorządu 
terytorialnego</t>
  </si>
  <si>
    <t xml:space="preserve">
</t>
  </si>
  <si>
    <t>sport w szkołach</t>
  </si>
  <si>
    <t xml:space="preserve">
</t>
  </si>
  <si>
    <t>75075-</t>
  </si>
  <si>
    <t>- usługi remontowe</t>
  </si>
  <si>
    <t>- zakup kruszywa</t>
  </si>
  <si>
    <t>wpłaty na Państwowy Fundusz Rehabilitacji Osób Niepełnosprawnych</t>
  </si>
  <si>
    <t>zakup usług remontowych</t>
  </si>
  <si>
    <t>zakup usług pocztowych, prowizji bankowej, wywóz nieczystości</t>
  </si>
  <si>
    <t>85220-</t>
  </si>
  <si>
    <t xml:space="preserve">Jednostki specjalistycznego poradnictwa, mieszkania chronione i ośrodki interwencji kryzysowej </t>
  </si>
  <si>
    <t>zakup materiałów</t>
  </si>
  <si>
    <t>zakup usług pozostałych - wywóz nieczystości</t>
  </si>
  <si>
    <t>realizacja programów profilaktycznych o tematyce antynarkotykowej,organizacja imprez promujących zdrowy styl życia bez narkotyków</t>
  </si>
  <si>
    <r>
      <t>5)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Utrzymanie placu targowego</t>
    </r>
  </si>
  <si>
    <t>-      utrzymanie placów zieleni</t>
  </si>
  <si>
    <t>remont dróg na terenie gminy</t>
  </si>
  <si>
    <t>bieżące utrzymanie dróg na terenie gminy</t>
  </si>
  <si>
    <t>opłata za naukę języka angielskiego</t>
  </si>
  <si>
    <t>podróże służbowe krajowe</t>
  </si>
  <si>
    <t>różne ubezpieczenia rzeczowe, majątkowe</t>
  </si>
  <si>
    <t>odpisy na zakładowy fundusz świadczeń socjalnych</t>
  </si>
  <si>
    <t>80104 -</t>
  </si>
  <si>
    <t>- zakupy związane z obchodami jubileuszu 80 - lecia OSP Borszowice</t>
  </si>
  <si>
    <t>- zakupy związane z obchodami jubileuszu 60 - lecia OSP Piołunka</t>
  </si>
  <si>
    <t>- zakupy związane z obchodami jubileuszu 50 - lecia OSP Swaryszów</t>
  </si>
  <si>
    <t>- zakupy związane z obchodami jubileuszu 85 - lecia OSP Słaboszowice</t>
  </si>
  <si>
    <t>- zakupy związane z wymianą drzwi wejściowych oraz wymiana rynien frontowych w remizie OSP Borszowice</t>
  </si>
  <si>
    <t>- zakup kuchni gazowej oraz szafki pod zlewozmywak w części kuchennej remizy OSP Piołunka</t>
  </si>
  <si>
    <t xml:space="preserve">- zakup materiałów do tynkowania i malowania części tarasowej i sanitarnej w remizie OSP Swaryszów </t>
  </si>
  <si>
    <t>wypłata za pełnione dyżury przez ochotników OSP w Jednostce Ratowniczo - Gaśniczej w PSP w Sędziszowie</t>
  </si>
  <si>
    <t>zakup biletów dla uczniów dojeżdżających do 
szkół autobusami PKS, dowóz uczniów przez
 rodziców.</t>
  </si>
  <si>
    <t>szkolenia strażaków, ekwiwalent za udział w działaniu ratowniczym, przeglądy techniczne 15 samochodów pożarniczych, badania okresowe 30 strażaków, obóz szkoleniowo-pożarniczy dla członków MDP</t>
  </si>
  <si>
    <t>- dofinansowanie z Urzędu Marszałkowskiego</t>
  </si>
  <si>
    <t>- środki OSP Tarnawa</t>
  </si>
  <si>
    <t>zapłata za energię elektryczną</t>
  </si>
  <si>
    <t>5.   zapłata za prenumeratę</t>
  </si>
  <si>
    <t>6.   zakup książek i czasopism</t>
  </si>
  <si>
    <t>7.   zakupy związane z organizowaniem uroczystości 50-lecia pożycia par małżeńskich</t>
  </si>
  <si>
    <t>8.   zakup zestawów komputerowych</t>
  </si>
  <si>
    <t>9.   zakupy związane z posiedzeniami Zarządu Miejsko - Gminnego OSP</t>
  </si>
  <si>
    <t>10.   nagrody na zawody sportowo-pożarnicze i turmiej wiedzy o pożarnictwie</t>
  </si>
  <si>
    <t>11.  spotkania z kierownikami jednostek z terenu gminy</t>
  </si>
  <si>
    <t>W związku z mniejszymi wydatkami na zakup nagród jak również na utylizację wycofanego z użytkowania sprzętu ochronnego będącego na wyposażeniu magazynu środki zostały wykorzystane tylko w 86,86%</t>
  </si>
  <si>
    <t>12. zakup drzwi wejściowych do SCK</t>
  </si>
  <si>
    <t xml:space="preserve">3.  remont wymiennikowni i zaplecza gospodarczego w budynku Urzędu i SCK </t>
  </si>
  <si>
    <t>4.  remont dachu na budynku Urzędu</t>
  </si>
  <si>
    <t>5.  montaż drzwi wejściowych do SCK</t>
  </si>
  <si>
    <t>8.   usługi związane z organizowanymi spotkaniami z kierownikami jednostek z terenu gminy</t>
  </si>
  <si>
    <t>ubezpieczenie 15 samochodów, grupowe ubezpieczenie 14 jednostek 
OSP i 3 Młodzieżowych Drużyn Pożarniczych oraz ubezpieczenie indywidualne 30 strażaków z OSP Sędziszów, Przełaj, Krzcięcice, Swaryszów i Zielonki,
ubezpieczenie 14 budynków (remiz)</t>
  </si>
  <si>
    <r>
      <t xml:space="preserve">budowa pomieszczeń higieniczno-sanitarnych oraz szamba w remizie OSP Piołunka - </t>
    </r>
    <r>
      <rPr>
        <b/>
        <sz val="13"/>
        <rFont val="Times New Roman"/>
        <family val="1"/>
      </rPr>
      <t>inwestycja</t>
    </r>
  </si>
  <si>
    <t xml:space="preserve">Przedszkola </t>
  </si>
  <si>
    <t>GOSPODARKA KOMUNALNA I OCHRONA ŚRODOWISKA</t>
  </si>
  <si>
    <t>wynagrodzenia osobowe  pracowników  świetlicy
 socjoterapeutycznej</t>
  </si>
  <si>
    <t>zakup materiałów i wyposażenia (zakup
kalendarzy, długopisów,  drukarki)</t>
  </si>
  <si>
    <t xml:space="preserve">Plan </t>
  </si>
  <si>
    <r>
      <t>1)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Utrzymanie lokali</t>
    </r>
  </si>
  <si>
    <r>
      <t>4)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Zastępcze wykonanie usług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</si>
  <si>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zapłata za energię oraz za dostawę wody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</si>
  <si>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czynsz za dzierżawę placu</t>
    </r>
  </si>
  <si>
    <t>KULTURA I OCHRONA DZIEDZICTWA NARODOWEGO</t>
  </si>
  <si>
    <t>KULTURA FIZYCZNA I SPORT</t>
  </si>
  <si>
    <t>FINANSOWANIE ZADAŃ ZLECONYCH</t>
  </si>
  <si>
    <t>ROLNICTWO I ŁOWIECTWO</t>
  </si>
  <si>
    <t>Nazwa zadania</t>
  </si>
  <si>
    <t>Plan</t>
  </si>
  <si>
    <t>Wykonanie</t>
  </si>
  <si>
    <t>%</t>
  </si>
  <si>
    <t>z tego:</t>
  </si>
  <si>
    <t>-</t>
  </si>
  <si>
    <t>Razem</t>
  </si>
  <si>
    <t>TRANSPORT I ŁĄCZNOŚĆ</t>
  </si>
  <si>
    <t>DZIAŁALNOŚĆ USŁUGOWA</t>
  </si>
  <si>
    <t>ADMINISTRACJA PUBLICZNA</t>
  </si>
  <si>
    <r>
      <t>z tego</t>
    </r>
    <r>
      <rPr>
        <sz val="10"/>
        <rFont val="Times New Roman"/>
        <family val="1"/>
      </rPr>
      <t>:</t>
    </r>
  </si>
  <si>
    <t>w tym:</t>
  </si>
  <si>
    <t>Dopłata dla pracowników zatrudnionych za pośrednictwem Powiatowego Urzędu Pracy</t>
  </si>
  <si>
    <t>OBRONA NARODOWA</t>
  </si>
  <si>
    <t>BEZPIECZEŃSTWO PUBLICZNE I OCHRONA PRZECIWPOŻAROWA</t>
  </si>
  <si>
    <t>OBSŁUGA DŁUGU PUBLICZNEGO</t>
  </si>
  <si>
    <t>OŚWIATA I WYCHOWANIE</t>
  </si>
  <si>
    <t xml:space="preserve">Nazwa zadania </t>
  </si>
  <si>
    <t>OCHRONA ZDROWIA</t>
  </si>
  <si>
    <t xml:space="preserve">Razem </t>
  </si>
  <si>
    <t>EDUKACYJNA OPIEKA WYCHOWAWCZA</t>
  </si>
  <si>
    <t>Izby Rolnicze</t>
  </si>
  <si>
    <t>01030 -</t>
  </si>
  <si>
    <t>Pozostała działalność</t>
  </si>
  <si>
    <t>01095 -</t>
  </si>
  <si>
    <r>
      <t xml:space="preserve">10)    </t>
    </r>
    <r>
      <rPr>
        <sz val="13"/>
        <rFont val="Times New Roman"/>
        <family val="1"/>
      </rPr>
      <t>Zakup pojemników na piasek</t>
    </r>
  </si>
  <si>
    <t>sporządzenie dokumentacji geodezyjnej (rozgraniczenie, podziały działek gminnych)</t>
  </si>
  <si>
    <t>składki na związki i organizacje do których przynależy gmina</t>
  </si>
  <si>
    <t>80101-</t>
  </si>
  <si>
    <t>Szkoły Podstawowe</t>
  </si>
  <si>
    <t>dodatki mieszkaniowe dla nauczycieli, dodatki wiejskie, zapomogi zdrowotne dla nauczycieli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</si>
  <si>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</si>
  <si>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</si>
  <si>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</si>
  <si>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</si>
  <si>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 w tym: środki czystości, materiały biurowe, opał, druki, materiały do remontów bieżących</t>
  </si>
  <si>
    <t>zakupy pomocy naukowych, dydaktycznych i książek</t>
  </si>
  <si>
    <t>zakup energii elektrycznej, cieplnej, wody</t>
  </si>
  <si>
    <t>01010 -</t>
  </si>
  <si>
    <t>WYTWARZANIE I ZAOPATRYWANIE W ENERGIĘ
 ELEKTRYCZNĄ, GAZ I WODĘ</t>
  </si>
  <si>
    <t>40002</t>
  </si>
  <si>
    <t>Dostarczanie wody</t>
  </si>
  <si>
    <r>
      <t>dotacja przedmiotowa dla Zakładu Usług Komunalnych w Sędziszowie jako dopłata do m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wody dostarczanej do gospodarstw domowych miejskich i wiejskich na cele socjalno - bytowe.</t>
    </r>
  </si>
  <si>
    <t xml:space="preserve">dotacja przedmiotowa dla Zakładu Usług Komunalnych w Sędziszowie na bieżące utrzymanie ulic i chodników na terenie miasta </t>
  </si>
  <si>
    <t xml:space="preserve">dotacja przedmiotowa dla Zakładu Usług Komunalnych w Sędziszowie na remont ulic i chodników na terenie miasta </t>
  </si>
  <si>
    <t>dotacja przedmiotowa dla Zakładu Usług Komunalnych w Sędziszowie na bieżące utrzymanie dróg na terenie gminy</t>
  </si>
  <si>
    <r>
      <t xml:space="preserve">budowa i przebudowa dróg gminnych szansą na rozwój gospodarczy oraz poprawę atrakcyjności turystycznej gminy Sędziszów Etap I- </t>
    </r>
    <r>
      <rPr>
        <b/>
        <sz val="13"/>
        <rFont val="Times New Roman"/>
        <family val="1"/>
      </rPr>
      <t>inwestycja</t>
    </r>
  </si>
  <si>
    <t>zapłata za zużywaną energię elektryczną</t>
  </si>
  <si>
    <t>konserwacja i utrzymanie urządzeń oświetlenia ulicznego</t>
  </si>
  <si>
    <t>Infrastruktura wodociągowa i sanitacyjna wsi - inwestycje</t>
  </si>
  <si>
    <t>opłaty za wywóz odpadów do punktów zbiórki padliny przez Zakład Utylizacji „SARIA”</t>
  </si>
  <si>
    <t>60014 -</t>
  </si>
  <si>
    <t>Drogi publiczne powiatowe</t>
  </si>
  <si>
    <t>60016-</t>
  </si>
  <si>
    <t>Drogi publiczne gminne</t>
  </si>
  <si>
    <t>remont ulic i chodników na terenie miasta</t>
  </si>
  <si>
    <r>
      <t xml:space="preserve">dotacja dla Środowiskowego Domu   
Samopomocy na </t>
    </r>
    <r>
      <rPr>
        <b/>
        <sz val="13"/>
        <rFont val="Times New Roman"/>
        <family val="1"/>
      </rPr>
      <t>inwestycje</t>
    </r>
  </si>
  <si>
    <t>Świadczenia rodzinne, świadczenie z funduszu alimentacyjnego oraz składki na ubezpieczenia emerytalne i rentowe z ubezpieczenia społecznego</t>
  </si>
  <si>
    <t>wynagrodzenia bezosobowe - umowy zlecenia psychologów i doradcy zawodowego</t>
  </si>
  <si>
    <t>zakup materiałów i wyposażenia (zakup kalendarzy, długopisów, drukarki)</t>
  </si>
  <si>
    <t>zakup energii</t>
  </si>
  <si>
    <t>zakup usług zdrowotnych - uczestników projektu</t>
  </si>
  <si>
    <t>zakup usług pozostałych - usługa gastronomiczna</t>
  </si>
  <si>
    <t>zakup usług dostepu do sieci Internet</t>
  </si>
  <si>
    <t>podróże służbowe krajowe - zwrot za dojazdy na szkolenia</t>
  </si>
  <si>
    <t>szkolenia pracowników niebedących członkami korpusu służby cywilnej zapłata za szkolenie - fryzjer</t>
  </si>
  <si>
    <t>bieżące utrzymanie ulic i chodników na terenie miasta</t>
  </si>
  <si>
    <t>71035-</t>
  </si>
  <si>
    <t>Cmentarze</t>
  </si>
  <si>
    <t>dotacje podmiotowe z budżetu dla publicznej jednostki systemu oświaty prowadzonej przez osobę prawną inną niż jednostka samorządu terytorialnego oraz przez osobę fizyczną</t>
  </si>
  <si>
    <t>zakup pomocy naukowych i książek</t>
  </si>
  <si>
    <t>80110-</t>
  </si>
  <si>
    <t>Gimnazja</t>
  </si>
  <si>
    <t>dodatki mieszkaniowe i wiejskie, zapomogi zdrowotne dla nauczycieli</t>
  </si>
  <si>
    <t>badania kierowców pojazdów uprzywilejowanych</t>
  </si>
  <si>
    <t xml:space="preserve">wynagrodzenia bezosobowe - redagowanie gazety lokalnej </t>
  </si>
  <si>
    <t>zakup materiałów i wyposażenia w tym: środków czystości, materiałów biurowych, opału, materiałów do remontów, druków</t>
  </si>
  <si>
    <t>zakup energii elektrycznej, co,  wody</t>
  </si>
  <si>
    <t>zakup usług remontowych, budowlano – montażowych</t>
  </si>
  <si>
    <t>różne opłaty i składki , ubezpieczenia rzeczowe</t>
  </si>
  <si>
    <t>80113-</t>
  </si>
  <si>
    <t>Dowożenie uczniów do szkół</t>
  </si>
  <si>
    <t>zakup oleju napędowego, opon, części zamiennych do remontu</t>
  </si>
  <si>
    <t>zakup usług remontowych do autobusów</t>
  </si>
  <si>
    <t>delegacje służbowe krajowe</t>
  </si>
  <si>
    <t>opłata za ubezpieczenie samochodów</t>
  </si>
  <si>
    <t>80120-</t>
  </si>
  <si>
    <t>Licea Ogólnokształcące</t>
  </si>
  <si>
    <t>zapomogi zdrowotne dla nauczycieli</t>
  </si>
  <si>
    <t>80146-</t>
  </si>
  <si>
    <t>Dokształcanie i doskonalenie nauczycieli</t>
  </si>
  <si>
    <t>zakup materiałów szkoleniowych</t>
  </si>
  <si>
    <t>zakup usług pozostałych w tym opłaty za  dokształcanie</t>
  </si>
  <si>
    <t>80195-</t>
  </si>
  <si>
    <t xml:space="preserve">Pozostała działalność </t>
  </si>
  <si>
    <t>75011-</t>
  </si>
  <si>
    <t>Urzędy wojewódzkie</t>
  </si>
  <si>
    <t>75022-</t>
  </si>
  <si>
    <t>Rady gmin</t>
  </si>
  <si>
    <t>75023-</t>
  </si>
  <si>
    <t>75095-</t>
  </si>
  <si>
    <t>URZĘDY NACZELNYCH ORGANÓW WŁADZY PAŃSTWOWEJ, KONTROLI I OCHRONY PRAWA ORAZ SĄDOWNICTWA</t>
  </si>
  <si>
    <t>diety dla radnych</t>
  </si>
  <si>
    <t>prowizja dla sołtysów</t>
  </si>
  <si>
    <t>wynagrodzenie bezosobowe</t>
  </si>
  <si>
    <t>podróże służbowe krajowe pracowników</t>
  </si>
  <si>
    <t>różne opłaty i składki: ubezpieczenie samochodów, sprzętu, budynku</t>
  </si>
  <si>
    <t>75212-</t>
  </si>
  <si>
    <t>Pozostałe wydatki obronne</t>
  </si>
  <si>
    <t>75702-</t>
  </si>
  <si>
    <t>85401-</t>
  </si>
  <si>
    <t>Świetlice szkolne</t>
  </si>
  <si>
    <t>opłata za nauczanie języka angielskiego</t>
  </si>
  <si>
    <t>zakupy inwestycyjne-urządzenia zabawowe w Szkole Podstawowej Nr 2 w Sędziszowie</t>
  </si>
  <si>
    <t>zakup usług obejmujących wykonanie ekspertyz, analiz i opinii</t>
  </si>
  <si>
    <t>zakup środków czystości, materiałów i wyposażenie do kuchni - finansowane z środków  wypracowanych</t>
  </si>
  <si>
    <t>wydatki na zakupy inwestycyjne - zakup urządzeń zabawowych</t>
  </si>
  <si>
    <t xml:space="preserve">usługi pozostałe </t>
  </si>
  <si>
    <t>zakup usług zdrowotnych - badania okresowe pracowników</t>
  </si>
  <si>
    <t>monitoring składowania odpadów komunalnych na wysypisku śmieci Borszowice i Tarnawa</t>
  </si>
  <si>
    <t>- zakup urządzeń zabawowych</t>
  </si>
  <si>
    <t>- zakup worków i rękawic- sprzątanie świata</t>
  </si>
  <si>
    <t>- zakup kwiatów na rabaty</t>
  </si>
  <si>
    <t>- zakup koszy na śmieci</t>
  </si>
  <si>
    <t>- transport zakupionych koszy</t>
  </si>
  <si>
    <t>85415-</t>
  </si>
  <si>
    <t>Pomoc materialna dla uczniów</t>
  </si>
  <si>
    <t>85446-</t>
  </si>
  <si>
    <t>75101-</t>
  </si>
  <si>
    <t>75403-</t>
  </si>
  <si>
    <t>Jednostki terenowe Policji</t>
  </si>
  <si>
    <t>75412-</t>
  </si>
  <si>
    <t>zakup akcesoriów komputerowych , w tym programów i licencji</t>
  </si>
  <si>
    <t>wypłata wynagrodzeń z tytułów umów zleceń zawartych z  psychiatrą i psychologiem (przeprowadzenie badań)</t>
  </si>
  <si>
    <t>zapłata za energię</t>
  </si>
  <si>
    <t>wydatki na zakupy inwestycyjne jednostek budżetowych (zakup kserokopiarki)</t>
  </si>
  <si>
    <t>wydatki inwestycyjne jednostek budżetowych (adaptacja pomieszczeń na przygotowanie nowego stanowiska pracy dla pracowników realizujących zadania ustawy o pomocy osobom uprawnionym do alimentów)</t>
  </si>
  <si>
    <t>wynagrodzenia bezosobowe - umowy zlecenia (założenie sieci internetowej,wykonanie kosztorysu na remont pomieszczeń)</t>
  </si>
  <si>
    <t>zakup doposażenia punktów żywieniowych</t>
  </si>
  <si>
    <t>zakup nowych programów i modemów do posiadanej bazy danych</t>
  </si>
  <si>
    <t>wodociąg Podsadek - Mstyczów</t>
  </si>
  <si>
    <t>zakupy związane z organizowanymi dożynkami 2008 i innymi uroczystościami 
okolicznościowymi</t>
  </si>
  <si>
    <t>zagosodarowanie terenu należącego do OSP Tarnawa wraz z modernizacją boiska sportowego w ramach programu "Świętokrzyski Program Odnowy Wsi"</t>
  </si>
  <si>
    <t>85154-</t>
  </si>
  <si>
    <t>Przeciwdziałanie alkoholizmowi</t>
  </si>
  <si>
    <r>
      <t>składki na Fundusz Pracy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</t>
    </r>
  </si>
  <si>
    <t>zapłata za energię elektryczną, CO, wodę</t>
  </si>
  <si>
    <t>POMOC SPOŁECZNA</t>
  </si>
  <si>
    <t>85203-</t>
  </si>
  <si>
    <t>Ośrodki wsparcia</t>
  </si>
  <si>
    <t>dotacja dla Stacji CARITAS na działalność stołówki</t>
  </si>
  <si>
    <t>85213-</t>
  </si>
  <si>
    <t>85214-</t>
  </si>
  <si>
    <t>85215-</t>
  </si>
  <si>
    <t>Dodatki mieszkaniowe</t>
  </si>
  <si>
    <t>85219-</t>
  </si>
  <si>
    <t>Ośrodki Pomocy Społecznej</t>
  </si>
  <si>
    <t>85228-</t>
  </si>
  <si>
    <t xml:space="preserve">Usługi opiekuńcze i specjalistyczne usługi opiekuńcze </t>
  </si>
  <si>
    <t>85295-</t>
  </si>
  <si>
    <t>ekwiwalenty pieniężne wypłacane za używanie odzieży własnej</t>
  </si>
  <si>
    <t>85212-</t>
  </si>
  <si>
    <t>ekwiwalenty pieniężne wypłacone dla pracowników socjalnych oraz opiekunek domowych  za używanie odzieży własnej</t>
  </si>
  <si>
    <t>zakup materiałów biurowych, paliwa, druków</t>
  </si>
  <si>
    <t>ekwiwalenty pieniężne wypłacone  dla pracowników socjalnych oraz opiekunek domowych za używanie odzieży własnej</t>
  </si>
  <si>
    <t>90002-</t>
  </si>
  <si>
    <t>Gospodarka odpadami</t>
  </si>
  <si>
    <t>90003-</t>
  </si>
  <si>
    <t>Oczyszczanie miast i wsi</t>
  </si>
  <si>
    <t>dotacja dla Zakładu Usług Komunalnych na zimowe utrzymanie dróg i chodników</t>
  </si>
  <si>
    <t>90013-</t>
  </si>
  <si>
    <t>Schroniska dla zwierząt</t>
  </si>
  <si>
    <t>90015-</t>
  </si>
  <si>
    <t>90095-</t>
  </si>
  <si>
    <t>92113-</t>
  </si>
  <si>
    <t>Centra kultury i sztuki</t>
  </si>
  <si>
    <t>- remont ogrodzenia na cmentarzu ofiar egzekucji z 1944 r w Swaryszowie</t>
  </si>
  <si>
    <t>-  zakup zniczy, wiązanek okolicznościowych,kwiatów</t>
  </si>
  <si>
    <t>-   prace porządkowe (wywóz nieczystości)</t>
  </si>
  <si>
    <t>dotacje na orkiestrę + zakup umundurowania</t>
  </si>
  <si>
    <t>92605-</t>
  </si>
  <si>
    <t>Zadania z zakresu kultury fizycznej i sportu</t>
  </si>
  <si>
    <t>dotacja dla Klubu Sportowego „UNIA” w Sędziszowie</t>
  </si>
  <si>
    <t>Urzędy Wojewódzkie</t>
  </si>
  <si>
    <t>Urzędy Naczelnych Organów Władzy Państwowej, Kontroli i Ochrony Prawa</t>
  </si>
  <si>
    <t>Usługi opiekuńcze i specjalistyczne usługi opiekuńcze</t>
  </si>
  <si>
    <t>zakup usług remontowych , budowlano – montażowych, konserwacji pomieszczeń</t>
  </si>
  <si>
    <t>wypłata dodatków mieszkaniowych</t>
  </si>
  <si>
    <t>zakup materiałów biurowych niezbędnych przy realizacji zadania  "zwrot podatku akcyzowego"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</si>
  <si>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zakup węgla, koksu, odpadów opałowych</t>
    </r>
  </si>
  <si>
    <r>
      <t>2.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ZETO S.A. nadzór autorski, aktualizacja i wprowadzanie danych</t>
    </r>
  </si>
  <si>
    <t>Administracja Publiczna</t>
  </si>
  <si>
    <t>Urzędy Naczelnych Organów Władzy Państwowej, Kontroli Ochrony Prawa oraz Sądownictwa</t>
  </si>
  <si>
    <t>Pomoc Społeczna</t>
  </si>
  <si>
    <t>ekwiwalenty pieniężne wypłacone dla pracowników socjalnych oraz opiekunek domowych za używanie odzieży własnej</t>
  </si>
  <si>
    <t>opłaty z tytułu zakupu usług telekomunikacyjnych telefonii komórkowej</t>
  </si>
  <si>
    <t>opłaty z tytułu zakupu usług telekomunikacyjnych telefonii stacjonarnej</t>
  </si>
  <si>
    <t>usługi - koszty związane z wydrukiem gazety</t>
  </si>
  <si>
    <t>usługi - koszty związane z obchodami Dni Sędziszowa oraz promocją gminy</t>
  </si>
  <si>
    <t>85212</t>
  </si>
  <si>
    <t>koszty związane z nabyciem gruntów na rzecz gminy (opłaty notarialne, sądowe) oraz opłaty za założenie ksiąg wieczystych lub dokonanie wpisów do ewidencji</t>
  </si>
  <si>
    <t>z tego</t>
  </si>
  <si>
    <r>
      <t>2)</t>
    </r>
    <r>
      <rPr>
        <sz val="7"/>
        <rFont val="Times New Roman"/>
        <family val="1"/>
      </rPr>
      <t xml:space="preserve">       </t>
    </r>
    <r>
      <rPr>
        <sz val="13"/>
        <rFont val="Times New Roman"/>
        <family val="1"/>
      </rPr>
      <t>Udział  gminy w Związku Międzygminnym do spraw Gazyfikacji Rozwoju Terenów Wiejskich i Ochrony Środowiska w Proszowicach - zapłata składki członkowskiej</t>
    </r>
  </si>
  <si>
    <t>- środki z Programu Rozwoju Obszarów
 Wiejskich</t>
  </si>
  <si>
    <t>-  składka na Stowarzyszenia Gmin 
Świętokrzyskich</t>
  </si>
  <si>
    <t xml:space="preserve">
Nie przystąpiono do realizacji zadań inwestycyjnych zaplanowanych w rozdziale 01010 ponieważ nie pozyskano środków z PROW.</t>
  </si>
  <si>
    <t>ryczałt dla przewodniczącego Rady Miejskiej</t>
  </si>
  <si>
    <t>9.   usługi związane z organizowaną
 uroczystością  50-lecia  pożycia par
 małżeńskich</t>
  </si>
  <si>
    <t>remont magazynu, konserwacja sprzętu , instalacja oprogramowania</t>
  </si>
  <si>
    <t>- zakupy związane z wymianą drzwi wejściowych oraz wyłożenie terakotą pomieszczenia kuchennego w remizie OSP Gniewięcin</t>
  </si>
  <si>
    <t>remont samochodów, motopomp i urządzeń
selektywnych</t>
  </si>
  <si>
    <t>Składki na ubezpieczenie zdrowotne opłacane za osoby pobierające niektóre świadczenia z pomocy społecznej oraz niektóre świadczenia rodzinne</t>
  </si>
  <si>
    <t>zapłata za energię elektryczną wykorzystaną w garażach OSP Przełaj, Sędziszów, Krzcięcice, Zielonki, Swaryszów</t>
  </si>
  <si>
    <t>wynagrodzenia bezosobowe - umowy zlecenia inspektora nadzoru</t>
  </si>
  <si>
    <t>-usługi remontowe</t>
  </si>
  <si>
    <t>- zakup znaków</t>
  </si>
  <si>
    <t>świadczenia rzeczowe wynikające z przepisów dotyczących bezpieczeństwa i higieny pracy</t>
  </si>
  <si>
    <t>koszty związane ze szkoleniami radnych</t>
  </si>
  <si>
    <t>diety dla sołtysów</t>
  </si>
  <si>
    <t>2.   zakup paliwa i części do samochodów</t>
  </si>
  <si>
    <t>4.   zakup druków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</si>
  <si>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malowanie pomieszczeń w budynku Urzędu oraz wykonywanie posadzki</t>
    </r>
  </si>
  <si>
    <t>zakup usług zdrowotnych (badania okresowe i wstępne pracowników)</t>
  </si>
  <si>
    <t>utrzymanie Bazy Turystyczno-Kulturalno-Rekreacyjnej w Sędziszowie</t>
  </si>
  <si>
    <t>- składki na ubezpieczenia społeczne</t>
  </si>
  <si>
    <t>- składki na Fundusz Pracy</t>
  </si>
  <si>
    <t>- wywóz nieczystosci płynnych , odpadów komunalnych , badania wody oraz inne usługi</t>
  </si>
  <si>
    <t>- opłaty z tytułu zakupu usług telekomunikacyjnych telefonii komórkowej</t>
  </si>
  <si>
    <r>
      <t xml:space="preserve">           wynik finansowy za rok 2007        -   </t>
    </r>
    <r>
      <rPr>
        <b/>
        <sz val="14"/>
        <rFont val="Times New Roman"/>
        <family val="1"/>
      </rPr>
      <t>1.081.232,59 zł</t>
    </r>
    <r>
      <rPr>
        <sz val="14"/>
        <rFont val="Times New Roman"/>
        <family val="1"/>
      </rPr>
      <t xml:space="preserve">
           nadwyżka budżetu za rok 2008     -      </t>
    </r>
    <r>
      <rPr>
        <b/>
        <sz val="14"/>
        <rFont val="Times New Roman"/>
        <family val="1"/>
      </rPr>
      <t xml:space="preserve">264.432,20 zł
           </t>
    </r>
    <r>
      <rPr>
        <sz val="14"/>
        <rFont val="Times New Roman"/>
        <family val="1"/>
      </rPr>
      <t>wynik finansowy za rok 2008</t>
    </r>
    <r>
      <rPr>
        <b/>
        <sz val="14"/>
        <rFont val="Times New Roman"/>
        <family val="1"/>
      </rPr>
      <t xml:space="preserve">        -      816.800,39 zł</t>
    </r>
  </si>
  <si>
    <r>
      <t xml:space="preserve">           Generalnie rzecz biorąc różnica między wykonanymi dochodami a wydatkami stanowi nadwyżkę budżetową w kwocie</t>
    </r>
    <r>
      <rPr>
        <b/>
        <sz val="14"/>
        <rFont val="Times New Roman"/>
        <family val="1"/>
      </rPr>
      <t xml:space="preserve"> 264.432,20 zł.</t>
    </r>
    <r>
      <rPr>
        <sz val="14"/>
        <rFont val="Times New Roman"/>
        <family val="1"/>
      </rPr>
      <t xml:space="preserve">
Wynik finansowy za rok 2008 to niedobór budżetu, który wylicza się w następujący sposób, biorąc pod uwagę ciągłość bilansową:</t>
    </r>
  </si>
  <si>
    <t xml:space="preserve">
P O D S U M O W A N I E</t>
  </si>
  <si>
    <r>
      <t>W roku 2008 gmina zaciągneła kredyty na kwotę</t>
    </r>
    <r>
      <rPr>
        <b/>
        <sz val="14"/>
        <rFont val="Times New Roman"/>
        <family val="1"/>
      </rPr>
      <t xml:space="preserve">                           1.130.700,23 zł</t>
    </r>
    <r>
      <rPr>
        <sz val="14"/>
        <rFont val="Times New Roman"/>
        <family val="1"/>
      </rPr>
      <t xml:space="preserve"> 
oraz wyemitowała papiery wartościowe na kwotę                            </t>
    </r>
    <r>
      <rPr>
        <b/>
        <sz val="14"/>
        <rFont val="Times New Roman"/>
        <family val="1"/>
      </rPr>
      <t>1.050.000,00 zł.</t>
    </r>
    <r>
      <rPr>
        <sz val="14"/>
        <rFont val="Times New Roman"/>
        <family val="1"/>
      </rPr>
      <t xml:space="preserve">
Stan zadłużenia gminy na dzień 31.12.2008 roku wynosi                  </t>
    </r>
    <r>
      <rPr>
        <b/>
        <sz val="14"/>
        <rFont val="Times New Roman"/>
        <family val="1"/>
      </rPr>
      <t>3.682.290,39 zł</t>
    </r>
    <r>
      <rPr>
        <sz val="14"/>
        <rFont val="Times New Roman"/>
        <family val="1"/>
      </rPr>
      <t xml:space="preserve">.
Udzielono pożyczki dla Spółki Sędziszowskie Przedsiębiorstwo 
Energetyki Cieplnej  na kwotę                                                         </t>
    </r>
    <r>
      <rPr>
        <b/>
        <sz val="14"/>
        <rFont val="Times New Roman"/>
        <family val="1"/>
      </rPr>
      <t>1.300.000,00 zł</t>
    </r>
    <r>
      <rPr>
        <sz val="14"/>
        <rFont val="Times New Roman"/>
        <family val="1"/>
      </rPr>
      <t xml:space="preserve">.
Reausumując zadłużenie gminy po odjęciu udzielonej pożyczki dla 
Spółki Sędziszowskie Przedsiębiorstwo Energetyki Cieplnej 
stanowi kwotę                                                                                </t>
    </r>
    <r>
      <rPr>
        <b/>
        <sz val="14"/>
        <rFont val="Times New Roman"/>
        <family val="1"/>
      </rPr>
      <t>2.382.290,39 zł</t>
    </r>
    <r>
      <rPr>
        <sz val="14"/>
        <rFont val="Times New Roman"/>
        <family val="1"/>
      </rPr>
      <t>.</t>
    </r>
    <r>
      <rPr>
        <sz val="8"/>
        <rFont val="Times New Roman"/>
        <family val="1"/>
      </rPr>
      <t xml:space="preserve">
</t>
    </r>
    <r>
      <rPr>
        <sz val="14"/>
        <rFont val="Times New Roman"/>
        <family val="1"/>
      </rPr>
      <t xml:space="preserve">
Stan środków na rachunku budżetu na dzień 31 grudnia 2008 roku 
wynosi                                                                                            </t>
    </r>
    <r>
      <rPr>
        <b/>
        <sz val="14"/>
        <rFont val="Times New Roman"/>
        <family val="1"/>
      </rPr>
      <t>1.887.431,45 zł</t>
    </r>
    <r>
      <rPr>
        <sz val="14"/>
        <rFont val="Times New Roman"/>
        <family val="1"/>
      </rPr>
      <t xml:space="preserve">
        w tym: środki subwencji oświatowej otrzymane w grudniu na styczeń 
                   następnego roku                                                              </t>
    </r>
    <r>
      <rPr>
        <b/>
        <sz val="14"/>
        <rFont val="Times New Roman"/>
        <family val="1"/>
      </rPr>
      <t>551.127,00 zł.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</si>
</sst>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0\-000"/>
    <numFmt numFmtId="167" formatCode="#,##0\ &quot;zł&quot;"/>
    <numFmt numFmtId="168" formatCode="#,##0.000"/>
    <numFmt numFmtId="169" formatCode="#,##0.0000"/>
    <numFmt numFmtId="170" formatCode="0.000"/>
    <numFmt numFmtId="171" formatCode="#,##0.00000"/>
    <numFmt numFmtId="172" formatCode="#,##0.000000"/>
  </numFmts>
  <fonts count="53"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3"/>
      <name val="Times New Roman"/>
      <family val="1"/>
    </font>
    <font>
      <sz val="13"/>
      <name val="Arial CE"/>
      <family val="0"/>
    </font>
    <font>
      <b/>
      <sz val="7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justify"/>
    </xf>
    <xf numFmtId="49" fontId="6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wrapText="1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left" vertical="top" wrapText="1"/>
    </xf>
    <xf numFmtId="16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right" vertical="top" wrapText="1"/>
    </xf>
    <xf numFmtId="49" fontId="0" fillId="0" borderId="19" xfId="0" applyNumberForma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vertical="top" wrapText="1"/>
    </xf>
    <xf numFmtId="49" fontId="0" fillId="0" borderId="20" xfId="0" applyNumberFormat="1" applyBorder="1" applyAlignment="1">
      <alignment/>
    </xf>
    <xf numFmtId="164" fontId="2" fillId="0" borderId="11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vertical="top" wrapText="1"/>
    </xf>
    <xf numFmtId="49" fontId="0" fillId="0" borderId="19" xfId="0" applyNumberFormat="1" applyBorder="1" applyAlignment="1">
      <alignment horizontal="center" vertical="top"/>
    </xf>
    <xf numFmtId="0" fontId="1" fillId="0" borderId="16" xfId="0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0" fillId="0" borderId="23" xfId="0" applyNumberForma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/>
    </xf>
    <xf numFmtId="49" fontId="2" fillId="0" borderId="13" xfId="0" applyNumberFormat="1" applyFon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readingOrder="1"/>
    </xf>
    <xf numFmtId="49" fontId="0" fillId="0" borderId="15" xfId="0" applyNumberFormat="1" applyBorder="1" applyAlignment="1">
      <alignment horizontal="center" vertical="top"/>
    </xf>
    <xf numFmtId="49" fontId="2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4" fontId="1" fillId="0" borderId="18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horizontal="center" vertical="top"/>
    </xf>
    <xf numFmtId="4" fontId="1" fillId="0" borderId="23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4" fontId="2" fillId="0" borderId="11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2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1" fillId="0" borderId="17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1" fillId="0" borderId="16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left" wrapText="1"/>
    </xf>
    <xf numFmtId="2" fontId="1" fillId="0" borderId="23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2" fontId="2" fillId="0" borderId="24" xfId="0" applyNumberFormat="1" applyFont="1" applyBorder="1" applyAlignment="1">
      <alignment horizontal="right" wrapText="1"/>
    </xf>
    <xf numFmtId="2" fontId="1" fillId="0" borderId="18" xfId="0" applyNumberFormat="1" applyFont="1" applyBorder="1" applyAlignment="1">
      <alignment horizontal="right" wrapText="1"/>
    </xf>
    <xf numFmtId="2" fontId="2" fillId="0" borderId="21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1" fillId="0" borderId="21" xfId="0" applyNumberFormat="1" applyFont="1" applyBorder="1" applyAlignment="1">
      <alignment vertical="top" wrapText="1"/>
    </xf>
    <xf numFmtId="2" fontId="1" fillId="0" borderId="24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49" fontId="13" fillId="0" borderId="13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1" fontId="1" fillId="0" borderId="11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wrapText="1"/>
    </xf>
    <xf numFmtId="49" fontId="0" fillId="0" borderId="14" xfId="52" applyNumberFormat="1" applyBorder="1" applyAlignment="1">
      <alignment horizontal="center" vertical="top"/>
      <protection/>
    </xf>
    <xf numFmtId="49" fontId="0" fillId="0" borderId="19" xfId="52" applyNumberFormat="1" applyBorder="1" applyAlignment="1">
      <alignment horizontal="center" vertical="top"/>
      <protection/>
    </xf>
    <xf numFmtId="49" fontId="1" fillId="0" borderId="12" xfId="52" applyNumberFormat="1" applyFont="1" applyBorder="1" applyAlignment="1">
      <alignment horizontal="center" vertical="top" wrapText="1"/>
      <protection/>
    </xf>
    <xf numFmtId="0" fontId="1" fillId="0" borderId="12" xfId="52" applyFont="1" applyBorder="1" applyAlignment="1">
      <alignment horizontal="center" vertical="top" wrapText="1"/>
      <protection/>
    </xf>
    <xf numFmtId="49" fontId="1" fillId="0" borderId="15" xfId="52" applyNumberFormat="1" applyFont="1" applyBorder="1" applyAlignment="1">
      <alignment vertical="top" wrapText="1"/>
      <protection/>
    </xf>
    <xf numFmtId="49" fontId="1" fillId="0" borderId="11" xfId="52" applyNumberFormat="1" applyFont="1" applyBorder="1" applyAlignment="1">
      <alignment vertical="top" wrapText="1"/>
      <protection/>
    </xf>
    <xf numFmtId="4" fontId="1" fillId="0" borderId="18" xfId="52" applyNumberFormat="1" applyFont="1" applyBorder="1" applyAlignment="1">
      <alignment horizontal="right" vertical="top" wrapText="1"/>
      <protection/>
    </xf>
    <xf numFmtId="2" fontId="1" fillId="0" borderId="11" xfId="52" applyNumberFormat="1" applyFont="1" applyBorder="1" applyAlignment="1">
      <alignment horizontal="right" wrapText="1"/>
      <protection/>
    </xf>
    <xf numFmtId="49" fontId="2" fillId="0" borderId="13" xfId="52" applyNumberFormat="1" applyFont="1" applyBorder="1" applyAlignment="1">
      <alignment horizontal="right" vertical="top" wrapText="1"/>
      <protection/>
    </xf>
    <xf numFmtId="4" fontId="1" fillId="0" borderId="11" xfId="52" applyNumberFormat="1" applyFont="1" applyBorder="1" applyAlignment="1">
      <alignment horizontal="right" vertical="top" wrapText="1"/>
      <protection/>
    </xf>
    <xf numFmtId="2" fontId="1" fillId="0" borderId="11" xfId="52" applyNumberFormat="1" applyFont="1" applyBorder="1" applyAlignment="1">
      <alignment horizontal="right" vertical="top" wrapText="1"/>
      <protection/>
    </xf>
    <xf numFmtId="49" fontId="0" fillId="0" borderId="13" xfId="52" applyNumberFormat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vertical="top" wrapText="1"/>
      <protection/>
    </xf>
    <xf numFmtId="4" fontId="2" fillId="0" borderId="16" xfId="52" applyNumberFormat="1" applyFont="1" applyBorder="1" applyAlignment="1">
      <alignment horizontal="right" wrapText="1"/>
      <protection/>
    </xf>
    <xf numFmtId="4" fontId="2" fillId="0" borderId="11" xfId="52" applyNumberFormat="1" applyFont="1" applyBorder="1" applyAlignment="1">
      <alignment horizontal="right" wrapText="1"/>
      <protection/>
    </xf>
    <xf numFmtId="2" fontId="2" fillId="0" borderId="11" xfId="52" applyNumberFormat="1" applyFont="1" applyBorder="1" applyAlignment="1">
      <alignment horizontal="right" wrapText="1"/>
      <protection/>
    </xf>
    <xf numFmtId="49" fontId="1" fillId="0" borderId="13" xfId="52" applyNumberFormat="1" applyFont="1" applyBorder="1" applyAlignment="1">
      <alignment vertical="top" wrapText="1"/>
      <protection/>
    </xf>
    <xf numFmtId="4" fontId="1" fillId="0" borderId="16" xfId="52" applyNumberFormat="1" applyFont="1" applyBorder="1" applyAlignment="1">
      <alignment horizontal="right" vertical="top" wrapText="1"/>
      <protection/>
    </xf>
    <xf numFmtId="49" fontId="2" fillId="0" borderId="11" xfId="52" applyNumberFormat="1" applyFont="1" applyBorder="1" applyAlignment="1">
      <alignment horizontal="left" vertical="top" wrapText="1"/>
      <protection/>
    </xf>
    <xf numFmtId="0" fontId="1" fillId="0" borderId="16" xfId="52" applyFont="1" applyBorder="1" applyAlignment="1">
      <alignment horizontal="right" vertical="top" wrapText="1"/>
      <protection/>
    </xf>
    <xf numFmtId="2" fontId="1" fillId="0" borderId="16" xfId="52" applyNumberFormat="1" applyFont="1" applyBorder="1" applyAlignment="1">
      <alignment horizontal="right" vertical="top" wrapText="1"/>
      <protection/>
    </xf>
    <xf numFmtId="49" fontId="2" fillId="0" borderId="11" xfId="52" applyNumberFormat="1" applyFont="1" applyBorder="1" applyAlignment="1">
      <alignment vertical="center" wrapText="1"/>
      <protection/>
    </xf>
    <xf numFmtId="4" fontId="2" fillId="0" borderId="16" xfId="52" applyNumberFormat="1" applyFont="1" applyBorder="1" applyAlignment="1">
      <alignment horizontal="right" vertical="center" wrapText="1"/>
      <protection/>
    </xf>
    <xf numFmtId="2" fontId="2" fillId="0" borderId="11" xfId="52" applyNumberFormat="1" applyFont="1" applyBorder="1" applyAlignment="1">
      <alignment horizontal="right" vertical="center" wrapText="1"/>
      <protection/>
    </xf>
    <xf numFmtId="49" fontId="1" fillId="0" borderId="12" xfId="52" applyNumberFormat="1" applyFont="1" applyBorder="1" applyAlignment="1">
      <alignment horizontal="left" wrapText="1"/>
      <protection/>
    </xf>
    <xf numFmtId="4" fontId="1" fillId="0" borderId="12" xfId="52" applyNumberFormat="1" applyFont="1" applyBorder="1" applyAlignment="1">
      <alignment horizontal="right" wrapText="1"/>
      <protection/>
    </xf>
    <xf numFmtId="2" fontId="1" fillId="0" borderId="12" xfId="52" applyNumberFormat="1" applyFont="1" applyBorder="1" applyAlignment="1">
      <alignment horizontal="right" wrapText="1"/>
      <protection/>
    </xf>
    <xf numFmtId="49" fontId="0" fillId="0" borderId="14" xfId="52" applyNumberFormat="1" applyBorder="1">
      <alignment/>
      <protection/>
    </xf>
    <xf numFmtId="49" fontId="0" fillId="0" borderId="19" xfId="52" applyNumberFormat="1" applyBorder="1">
      <alignment/>
      <protection/>
    </xf>
    <xf numFmtId="4" fontId="1" fillId="0" borderId="12" xfId="52" applyNumberFormat="1" applyFont="1" applyBorder="1" applyAlignment="1">
      <alignment horizontal="center" vertical="top" wrapText="1"/>
      <protection/>
    </xf>
    <xf numFmtId="4" fontId="1" fillId="0" borderId="19" xfId="52" applyNumberFormat="1" applyFont="1" applyBorder="1" applyAlignment="1">
      <alignment horizontal="center" vertical="top" wrapText="1"/>
      <protection/>
    </xf>
    <xf numFmtId="4" fontId="1" fillId="0" borderId="17" xfId="52" applyNumberFormat="1" applyFont="1" applyBorder="1" applyAlignment="1">
      <alignment horizontal="center" vertical="top" wrapText="1"/>
      <protection/>
    </xf>
    <xf numFmtId="4" fontId="1" fillId="0" borderId="11" xfId="52" applyNumberFormat="1" applyFont="1" applyBorder="1" applyAlignment="1">
      <alignment vertical="top" wrapText="1"/>
      <protection/>
    </xf>
    <xf numFmtId="4" fontId="1" fillId="0" borderId="18" xfId="52" applyNumberFormat="1" applyFont="1" applyBorder="1" applyAlignment="1">
      <alignment horizontal="right" wrapText="1"/>
      <protection/>
    </xf>
    <xf numFmtId="4" fontId="2" fillId="0" borderId="11" xfId="52" applyNumberFormat="1" applyFont="1" applyBorder="1" applyAlignment="1">
      <alignment vertical="top" wrapText="1"/>
      <protection/>
    </xf>
    <xf numFmtId="4" fontId="1" fillId="0" borderId="16" xfId="52" applyNumberFormat="1" applyFont="1" applyBorder="1" applyAlignment="1">
      <alignment horizontal="right" wrapText="1"/>
      <protection/>
    </xf>
    <xf numFmtId="4" fontId="1" fillId="0" borderId="13" xfId="52" applyNumberFormat="1" applyFont="1" applyBorder="1" applyAlignment="1">
      <alignment horizontal="right" wrapText="1"/>
      <protection/>
    </xf>
    <xf numFmtId="4" fontId="2" fillId="0" borderId="13" xfId="52" applyNumberFormat="1" applyFont="1" applyBorder="1" applyAlignment="1">
      <alignment horizontal="right" wrapText="1"/>
      <protection/>
    </xf>
    <xf numFmtId="2" fontId="2" fillId="0" borderId="16" xfId="52" applyNumberFormat="1" applyFont="1" applyBorder="1" applyAlignment="1">
      <alignment horizontal="right" wrapText="1"/>
      <protection/>
    </xf>
    <xf numFmtId="49" fontId="0" fillId="0" borderId="22" xfId="52" applyNumberFormat="1" applyBorder="1" applyAlignment="1">
      <alignment horizontal="center" vertical="top"/>
      <protection/>
    </xf>
    <xf numFmtId="49" fontId="2" fillId="0" borderId="21" xfId="52" applyNumberFormat="1" applyFont="1" applyBorder="1" applyAlignment="1">
      <alignment vertical="top" wrapText="1"/>
      <protection/>
    </xf>
    <xf numFmtId="4" fontId="2" fillId="0" borderId="21" xfId="52" applyNumberFormat="1" applyFont="1" applyBorder="1" applyAlignment="1">
      <alignment horizontal="right" wrapText="1"/>
      <protection/>
    </xf>
    <xf numFmtId="3" fontId="2" fillId="0" borderId="16" xfId="52" applyNumberFormat="1" applyFont="1" applyBorder="1" applyAlignment="1">
      <alignment horizontal="right" wrapText="1"/>
      <protection/>
    </xf>
    <xf numFmtId="3" fontId="2" fillId="0" borderId="13" xfId="52" applyNumberFormat="1" applyFont="1" applyBorder="1" applyAlignment="1">
      <alignment horizontal="right" wrapText="1"/>
      <protection/>
    </xf>
    <xf numFmtId="164" fontId="2" fillId="0" borderId="16" xfId="52" applyNumberFormat="1" applyFont="1" applyBorder="1" applyAlignment="1">
      <alignment horizontal="right" wrapText="1"/>
      <protection/>
    </xf>
    <xf numFmtId="2" fontId="1" fillId="0" borderId="16" xfId="52" applyNumberFormat="1" applyFont="1" applyBorder="1" applyAlignment="1">
      <alignment horizontal="right" wrapText="1"/>
      <protection/>
    </xf>
    <xf numFmtId="2" fontId="0" fillId="0" borderId="16" xfId="52" applyNumberFormat="1" applyBorder="1">
      <alignment/>
      <protection/>
    </xf>
    <xf numFmtId="3" fontId="1" fillId="0" borderId="16" xfId="52" applyNumberFormat="1" applyFont="1" applyBorder="1" applyAlignment="1">
      <alignment horizontal="right" vertical="top" wrapText="1"/>
      <protection/>
    </xf>
    <xf numFmtId="0" fontId="0" fillId="0" borderId="16" xfId="52" applyBorder="1">
      <alignment/>
      <protection/>
    </xf>
    <xf numFmtId="49" fontId="2" fillId="0" borderId="13" xfId="52" applyNumberFormat="1" applyFont="1" applyBorder="1" applyAlignment="1">
      <alignment vertical="top" wrapText="1"/>
      <protection/>
    </xf>
    <xf numFmtId="4" fontId="2" fillId="0" borderId="11" xfId="52" applyNumberFormat="1" applyFont="1" applyBorder="1" applyAlignment="1">
      <alignment horizontal="right" vertical="center" wrapText="1"/>
      <protection/>
    </xf>
    <xf numFmtId="4" fontId="2" fillId="0" borderId="11" xfId="52" applyNumberFormat="1" applyFont="1" applyBorder="1" applyAlignment="1">
      <alignment horizontal="right" vertical="top" wrapText="1"/>
      <protection/>
    </xf>
    <xf numFmtId="2" fontId="2" fillId="0" borderId="11" xfId="52" applyNumberFormat="1" applyFont="1" applyBorder="1" applyAlignment="1">
      <alignment horizontal="right" vertical="top" wrapText="1"/>
      <protection/>
    </xf>
    <xf numFmtId="49" fontId="2" fillId="0" borderId="11" xfId="52" applyNumberFormat="1" applyFont="1" applyBorder="1" applyAlignment="1">
      <alignment horizontal="left" vertical="top"/>
      <protection/>
    </xf>
    <xf numFmtId="49" fontId="2" fillId="0" borderId="11" xfId="52" applyNumberFormat="1" applyFont="1" applyBorder="1" applyAlignment="1">
      <alignment horizontal="justify" vertical="top" wrapText="1"/>
      <protection/>
    </xf>
    <xf numFmtId="4" fontId="2" fillId="0" borderId="11" xfId="52" applyNumberFormat="1" applyFont="1" applyBorder="1" applyAlignment="1">
      <alignment horizontal="right" vertical="top" wrapText="1"/>
      <protection/>
    </xf>
    <xf numFmtId="2" fontId="2" fillId="0" borderId="11" xfId="52" applyNumberFormat="1" applyFont="1" applyBorder="1" applyAlignment="1">
      <alignment horizontal="center" vertical="top" wrapText="1"/>
      <protection/>
    </xf>
    <xf numFmtId="2" fontId="2" fillId="0" borderId="11" xfId="52" applyNumberFormat="1" applyFont="1" applyBorder="1" applyAlignment="1">
      <alignment horizontal="center" wrapText="1"/>
      <protection/>
    </xf>
    <xf numFmtId="2" fontId="2" fillId="0" borderId="21" xfId="52" applyNumberFormat="1" applyFont="1" applyBorder="1" applyAlignment="1">
      <alignment horizontal="center" wrapText="1"/>
      <protection/>
    </xf>
    <xf numFmtId="49" fontId="1" fillId="0" borderId="12" xfId="52" applyNumberFormat="1" applyFont="1" applyBorder="1" applyAlignment="1">
      <alignment wrapText="1"/>
      <protection/>
    </xf>
    <xf numFmtId="4" fontId="1" fillId="0" borderId="17" xfId="52" applyNumberFormat="1" applyFont="1" applyBorder="1" applyAlignment="1">
      <alignment horizontal="right" vertical="top" wrapText="1"/>
      <protection/>
    </xf>
    <xf numFmtId="4" fontId="2" fillId="0" borderId="16" xfId="52" applyNumberFormat="1" applyFont="1" applyBorder="1" applyAlignment="1">
      <alignment horizontal="right" vertical="top" wrapText="1"/>
      <protection/>
    </xf>
    <xf numFmtId="2" fontId="2" fillId="0" borderId="16" xfId="52" applyNumberFormat="1" applyFont="1" applyBorder="1" applyAlignment="1">
      <alignment horizontal="right" vertical="top" wrapText="1"/>
      <protection/>
    </xf>
    <xf numFmtId="49" fontId="0" fillId="0" borderId="2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9" xfId="0" applyNumberFormat="1" applyFont="1" applyBorder="1" applyAlignment="1">
      <alignment wrapText="1"/>
    </xf>
    <xf numFmtId="0" fontId="0" fillId="0" borderId="23" xfId="0" applyBorder="1" applyAlignment="1">
      <alignment/>
    </xf>
    <xf numFmtId="4" fontId="2" fillId="0" borderId="21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22" xfId="52" applyNumberFormat="1" applyFont="1" applyBorder="1" applyAlignment="1">
      <alignment horizontal="right" wrapText="1"/>
      <protection/>
    </xf>
    <xf numFmtId="4" fontId="2" fillId="0" borderId="24" xfId="52" applyNumberFormat="1" applyFont="1" applyBorder="1" applyAlignment="1">
      <alignment horizontal="right" wrapText="1"/>
      <protection/>
    </xf>
    <xf numFmtId="49" fontId="0" fillId="0" borderId="15" xfId="52" applyNumberFormat="1" applyBorder="1" applyAlignment="1">
      <alignment horizontal="center" vertical="top"/>
      <protection/>
    </xf>
    <xf numFmtId="49" fontId="2" fillId="0" borderId="10" xfId="52" applyNumberFormat="1" applyFont="1" applyBorder="1" applyAlignment="1">
      <alignment vertical="top" wrapText="1"/>
      <protection/>
    </xf>
    <xf numFmtId="4" fontId="2" fillId="0" borderId="18" xfId="52" applyNumberFormat="1" applyFont="1" applyBorder="1" applyAlignment="1">
      <alignment horizontal="right" wrapText="1"/>
      <protection/>
    </xf>
    <xf numFmtId="4" fontId="2" fillId="0" borderId="15" xfId="52" applyNumberFormat="1" applyFont="1" applyBorder="1" applyAlignment="1">
      <alignment horizontal="right" wrapText="1"/>
      <protection/>
    </xf>
    <xf numFmtId="2" fontId="2" fillId="0" borderId="18" xfId="52" applyNumberFormat="1" applyFont="1" applyBorder="1" applyAlignment="1">
      <alignment horizontal="right" wrapText="1"/>
      <protection/>
    </xf>
    <xf numFmtId="2" fontId="2" fillId="0" borderId="21" xfId="52" applyNumberFormat="1" applyFont="1" applyBorder="1" applyAlignment="1">
      <alignment horizontal="right" wrapText="1"/>
      <protection/>
    </xf>
    <xf numFmtId="4" fontId="2" fillId="0" borderId="10" xfId="52" applyNumberFormat="1" applyFont="1" applyBorder="1" applyAlignment="1">
      <alignment horizontal="right" wrapText="1"/>
      <protection/>
    </xf>
    <xf numFmtId="2" fontId="2" fillId="0" borderId="10" xfId="52" applyNumberFormat="1" applyFont="1" applyBorder="1" applyAlignment="1">
      <alignment horizontal="right" wrapText="1"/>
      <protection/>
    </xf>
    <xf numFmtId="49" fontId="15" fillId="0" borderId="13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" fontId="16" fillId="0" borderId="16" xfId="0" applyNumberFormat="1" applyFont="1" applyBorder="1" applyAlignment="1">
      <alignment horizontal="right" wrapText="1"/>
    </xf>
    <xf numFmtId="2" fontId="16" fillId="0" borderId="13" xfId="0" applyNumberFormat="1" applyFont="1" applyBorder="1" applyAlignment="1">
      <alignment horizontal="right" wrapText="1"/>
    </xf>
    <xf numFmtId="2" fontId="16" fillId="0" borderId="16" xfId="0" applyNumberFormat="1" applyFont="1" applyBorder="1" applyAlignment="1">
      <alignment horizontal="right" wrapText="1"/>
    </xf>
    <xf numFmtId="49" fontId="0" fillId="0" borderId="22" xfId="0" applyNumberFormat="1" applyBorder="1" applyAlignment="1">
      <alignment/>
    </xf>
    <xf numFmtId="49" fontId="2" fillId="0" borderId="21" xfId="0" applyNumberFormat="1" applyFont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left" vertical="top" wrapText="1" indent="1"/>
    </xf>
    <xf numFmtId="49" fontId="0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top" wrapText="1" indent="1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wrapText="1"/>
    </xf>
    <xf numFmtId="2" fontId="2" fillId="0" borderId="17" xfId="0" applyNumberFormat="1" applyFont="1" applyBorder="1" applyAlignment="1">
      <alignment horizontal="right" wrapText="1"/>
    </xf>
    <xf numFmtId="2" fontId="2" fillId="0" borderId="24" xfId="52" applyNumberFormat="1" applyFont="1" applyBorder="1" applyAlignment="1">
      <alignment horizontal="right" wrapText="1"/>
      <protection/>
    </xf>
    <xf numFmtId="4" fontId="1" fillId="0" borderId="1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5" xfId="52" applyNumberFormat="1" applyFont="1" applyBorder="1" applyAlignment="1">
      <alignment horizontal="left" vertical="top" wrapText="1"/>
      <protection/>
    </xf>
    <xf numFmtId="49" fontId="1" fillId="0" borderId="10" xfId="52" applyNumberFormat="1" applyFont="1" applyBorder="1" applyAlignment="1">
      <alignment horizontal="left" vertical="top" wrapText="1"/>
      <protection/>
    </xf>
    <xf numFmtId="2" fontId="1" fillId="0" borderId="10" xfId="52" applyNumberFormat="1" applyFont="1" applyBorder="1" applyAlignment="1">
      <alignment horizontal="right" wrapText="1"/>
      <protection/>
    </xf>
    <xf numFmtId="0" fontId="2" fillId="0" borderId="11" xfId="0" applyNumberFormat="1" applyFont="1" applyBorder="1" applyAlignment="1" applyProtection="1">
      <alignment horizontal="justify" vertical="top" wrapText="1" readingOrder="1"/>
      <protection locked="0"/>
    </xf>
    <xf numFmtId="4" fontId="1" fillId="0" borderId="24" xfId="0" applyNumberFormat="1" applyFont="1" applyBorder="1" applyAlignment="1">
      <alignment horizontal="right" wrapText="1"/>
    </xf>
    <xf numFmtId="2" fontId="1" fillId="0" borderId="21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23" xfId="0" applyNumberFormat="1" applyBorder="1" applyAlignment="1">
      <alignment/>
    </xf>
    <xf numFmtId="49" fontId="1" fillId="0" borderId="23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Border="1" applyAlignment="1" applyProtection="1">
      <alignment horizontal="left" vertical="center" wrapText="1" readingOrder="1"/>
      <protection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166" fontId="18" fillId="0" borderId="0" xfId="0" applyNumberFormat="1" applyFont="1" applyBorder="1" applyAlignment="1">
      <alignment horizontal="left" vertical="top" wrapText="1"/>
    </xf>
    <xf numFmtId="166" fontId="17" fillId="0" borderId="0" xfId="0" applyNumberFormat="1" applyFont="1" applyBorder="1" applyAlignment="1">
      <alignment vertical="top" wrapText="1"/>
    </xf>
    <xf numFmtId="49" fontId="7" fillId="0" borderId="14" xfId="52" applyNumberFormat="1" applyFont="1" applyBorder="1" applyAlignment="1">
      <alignment horizontal="center" vertical="center"/>
      <protection/>
    </xf>
    <xf numFmtId="0" fontId="8" fillId="0" borderId="14" xfId="52" applyFont="1" applyBorder="1" applyAlignment="1">
      <alignment vertical="center"/>
      <protection/>
    </xf>
    <xf numFmtId="4" fontId="7" fillId="0" borderId="14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left" vertical="top" wrapText="1" indent="2"/>
      <protection/>
    </xf>
    <xf numFmtId="0" fontId="0" fillId="0" borderId="11" xfId="52" applyBorder="1" applyAlignment="1">
      <alignment horizontal="left" vertical="top" indent="2"/>
      <protection/>
    </xf>
    <xf numFmtId="49" fontId="2" fillId="0" borderId="13" xfId="52" applyNumberFormat="1" applyFont="1" applyBorder="1" applyAlignment="1">
      <alignment horizontal="left" vertical="top" wrapText="1"/>
      <protection/>
    </xf>
    <xf numFmtId="49" fontId="2" fillId="0" borderId="11" xfId="52" applyNumberFormat="1" applyFont="1" applyBorder="1" applyAlignment="1">
      <alignment horizontal="left" vertical="top" wrapText="1"/>
      <protection/>
    </xf>
    <xf numFmtId="166" fontId="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166" fontId="2" fillId="0" borderId="0" xfId="0" applyNumberFormat="1" applyFont="1" applyBorder="1" applyAlignment="1">
      <alignment horizontal="left" vertical="top" wrapText="1"/>
    </xf>
    <xf numFmtId="166" fontId="0" fillId="0" borderId="0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11" fontId="2" fillId="0" borderId="23" xfId="0" applyNumberFormat="1" applyFont="1" applyBorder="1" applyAlignment="1">
      <alignment horizontal="left" vertical="center" wrapText="1" readingOrder="1"/>
    </xf>
    <xf numFmtId="11" fontId="0" fillId="0" borderId="23" xfId="0" applyNumberFormat="1" applyFont="1" applyBorder="1" applyAlignment="1">
      <alignment horizontal="left" vertical="center" wrapText="1" readingOrder="1"/>
    </xf>
    <xf numFmtId="166" fontId="2" fillId="0" borderId="23" xfId="0" applyNumberFormat="1" applyFont="1" applyBorder="1" applyAlignment="1">
      <alignment vertical="center" wrapText="1"/>
    </xf>
    <xf numFmtId="166" fontId="0" fillId="0" borderId="23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5_Wydatki wykonanie I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5"/>
  <sheetViews>
    <sheetView tabSelected="1" view="pageBreakPreview" zoomScaleSheetLayoutView="100" zoomScalePageLayoutView="0" workbookViewId="0" topLeftCell="A883">
      <selection activeCell="D895" sqref="D895"/>
    </sheetView>
  </sheetViews>
  <sheetFormatPr defaultColWidth="9.00390625" defaultRowHeight="12.75"/>
  <cols>
    <col min="1" max="1" width="8.875" style="0" customWidth="1"/>
    <col min="2" max="2" width="50.00390625" style="5" customWidth="1"/>
    <col min="3" max="3" width="15.75390625" style="0" customWidth="1"/>
    <col min="4" max="4" width="16.25390625" style="0" customWidth="1"/>
    <col min="5" max="5" width="11.125" style="0" customWidth="1"/>
  </cols>
  <sheetData>
    <row r="1" spans="1:5" ht="48.75" customHeight="1">
      <c r="A1" s="21"/>
      <c r="B1" s="312" t="s">
        <v>395</v>
      </c>
      <c r="C1" s="282"/>
      <c r="D1" s="282"/>
      <c r="E1" s="282"/>
    </row>
    <row r="2" spans="1:5" ht="16.5">
      <c r="A2" s="22"/>
      <c r="B2" s="9" t="s">
        <v>396</v>
      </c>
      <c r="C2" s="1" t="s">
        <v>397</v>
      </c>
      <c r="D2" s="1" t="s">
        <v>398</v>
      </c>
      <c r="E2" s="32" t="s">
        <v>399</v>
      </c>
    </row>
    <row r="3" spans="1:5" ht="33">
      <c r="A3" s="30" t="s">
        <v>434</v>
      </c>
      <c r="B3" s="19" t="s">
        <v>445</v>
      </c>
      <c r="C3" s="77">
        <f>SUM(C5:C7)</f>
        <v>137000</v>
      </c>
      <c r="D3" s="77">
        <f>SUM(D5:D7)</f>
        <v>379.8</v>
      </c>
      <c r="E3" s="33">
        <f>D3/C3*100</f>
        <v>0.2772262773722628</v>
      </c>
    </row>
    <row r="4" spans="1:5" ht="16.5">
      <c r="A4" s="27" t="s">
        <v>400</v>
      </c>
      <c r="B4" s="57"/>
      <c r="C4" s="78"/>
      <c r="D4" s="78"/>
      <c r="E4" s="31"/>
    </row>
    <row r="5" spans="1:5" ht="15" customHeight="1">
      <c r="A5" s="8" t="s">
        <v>401</v>
      </c>
      <c r="B5" s="54" t="s">
        <v>536</v>
      </c>
      <c r="C5" s="79">
        <v>2000</v>
      </c>
      <c r="D5" s="80">
        <v>0</v>
      </c>
      <c r="E5" s="132">
        <f aca="true" t="shared" si="0" ref="E5:E10">D5/C5*100</f>
        <v>0</v>
      </c>
    </row>
    <row r="6" spans="1:5" ht="49.5">
      <c r="A6" s="8" t="s">
        <v>401</v>
      </c>
      <c r="B6" s="54" t="s">
        <v>129</v>
      </c>
      <c r="C6" s="79">
        <v>15000</v>
      </c>
      <c r="D6" s="79">
        <v>379.8</v>
      </c>
      <c r="E6" s="105">
        <f t="shared" si="0"/>
        <v>2.532</v>
      </c>
    </row>
    <row r="7" spans="1:5" ht="16.5">
      <c r="A7" s="8" t="s">
        <v>401</v>
      </c>
      <c r="B7" s="54" t="s">
        <v>36</v>
      </c>
      <c r="C7" s="79">
        <f>SUM(C9:C10)</f>
        <v>120000</v>
      </c>
      <c r="D7" s="79">
        <f>SUM(D9:D10)</f>
        <v>0</v>
      </c>
      <c r="E7" s="105">
        <f>D7/C7*100</f>
        <v>0</v>
      </c>
    </row>
    <row r="8" spans="1:5" ht="16.5">
      <c r="A8" s="8"/>
      <c r="B8" s="54" t="s">
        <v>407</v>
      </c>
      <c r="C8" s="113" t="s">
        <v>407</v>
      </c>
      <c r="D8" s="113" t="s">
        <v>407</v>
      </c>
      <c r="E8" s="105"/>
    </row>
    <row r="9" spans="1:5" ht="33">
      <c r="A9" s="8"/>
      <c r="B9" s="54" t="s">
        <v>599</v>
      </c>
      <c r="C9" s="79">
        <v>90000</v>
      </c>
      <c r="D9" s="79">
        <v>0</v>
      </c>
      <c r="E9" s="105">
        <f t="shared" si="0"/>
        <v>0</v>
      </c>
    </row>
    <row r="10" spans="1:5" ht="16.5">
      <c r="A10" s="8"/>
      <c r="B10" s="54" t="s">
        <v>318</v>
      </c>
      <c r="C10" s="79">
        <v>30000</v>
      </c>
      <c r="D10" s="79">
        <v>0</v>
      </c>
      <c r="E10" s="105">
        <f t="shared" si="0"/>
        <v>0</v>
      </c>
    </row>
    <row r="11" spans="1:5" ht="16.5">
      <c r="A11" s="17" t="s">
        <v>418</v>
      </c>
      <c r="B11" s="55" t="s">
        <v>417</v>
      </c>
      <c r="C11" s="81">
        <f>SUM(C13)</f>
        <v>16306</v>
      </c>
      <c r="D11" s="81">
        <f>SUM(D13)</f>
        <v>15698.71</v>
      </c>
      <c r="E11" s="133">
        <f>D11/C11*100</f>
        <v>96.27566539923954</v>
      </c>
    </row>
    <row r="12" spans="1:5" ht="16.5">
      <c r="A12" s="63" t="s">
        <v>400</v>
      </c>
      <c r="B12" s="56"/>
      <c r="C12" s="78"/>
      <c r="D12" s="82"/>
      <c r="E12" s="133"/>
    </row>
    <row r="13" spans="1:5" ht="33">
      <c r="A13" s="8" t="s">
        <v>401</v>
      </c>
      <c r="B13" s="11" t="s">
        <v>37</v>
      </c>
      <c r="C13" s="80">
        <v>16306</v>
      </c>
      <c r="D13" s="80">
        <v>15698.71</v>
      </c>
      <c r="E13" s="105">
        <f>D13/C13*100</f>
        <v>96.27566539923954</v>
      </c>
    </row>
    <row r="14" spans="1:5" ht="28.5" customHeight="1">
      <c r="A14" s="64" t="s">
        <v>420</v>
      </c>
      <c r="B14" s="55" t="s">
        <v>419</v>
      </c>
      <c r="C14" s="83">
        <f>SUM(C16:C20,C25:C36,C41:C46)</f>
        <v>580925</v>
      </c>
      <c r="D14" s="83">
        <f>SUM(D16:D20,D25:D36,D41:D46)</f>
        <v>517405.80999999994</v>
      </c>
      <c r="E14" s="126">
        <f>D14/C14*100</f>
        <v>89.06585359555879</v>
      </c>
    </row>
    <row r="15" spans="1:5" ht="16.5">
      <c r="A15" s="63" t="s">
        <v>400</v>
      </c>
      <c r="B15" s="11"/>
      <c r="C15" s="83"/>
      <c r="D15" s="83"/>
      <c r="E15" s="28"/>
    </row>
    <row r="16" spans="1:5" ht="32.25" customHeight="1">
      <c r="A16" s="8" t="s">
        <v>401</v>
      </c>
      <c r="B16" s="11" t="s">
        <v>19</v>
      </c>
      <c r="C16" s="80">
        <v>2500</v>
      </c>
      <c r="D16" s="80">
        <v>0</v>
      </c>
      <c r="E16" s="105">
        <f>D16/C16*100</f>
        <v>0</v>
      </c>
    </row>
    <row r="17" spans="1:5" ht="48" customHeight="1">
      <c r="A17" s="8" t="s">
        <v>401</v>
      </c>
      <c r="B17" s="11" t="s">
        <v>130</v>
      </c>
      <c r="C17" s="80">
        <v>710</v>
      </c>
      <c r="D17" s="80">
        <v>710</v>
      </c>
      <c r="E17" s="105">
        <f>D17/C17*100</f>
        <v>100</v>
      </c>
    </row>
    <row r="18" spans="1:5" ht="48" customHeight="1">
      <c r="A18" s="8" t="s">
        <v>401</v>
      </c>
      <c r="B18" s="11" t="s">
        <v>537</v>
      </c>
      <c r="C18" s="80">
        <v>11925</v>
      </c>
      <c r="D18" s="80">
        <v>11925.12</v>
      </c>
      <c r="E18" s="105">
        <f aca="true" t="shared" si="1" ref="E18:E32">D18/C18*100</f>
        <v>100.0010062893082</v>
      </c>
    </row>
    <row r="19" spans="1:5" ht="35.25" customHeight="1">
      <c r="A19" s="8" t="s">
        <v>401</v>
      </c>
      <c r="B19" s="11" t="s">
        <v>584</v>
      </c>
      <c r="C19" s="80">
        <v>902</v>
      </c>
      <c r="D19" s="80">
        <v>901.91</v>
      </c>
      <c r="E19" s="105">
        <f t="shared" si="1"/>
        <v>99.990022172949</v>
      </c>
    </row>
    <row r="20" spans="1:5" ht="66">
      <c r="A20" s="8" t="s">
        <v>401</v>
      </c>
      <c r="B20" s="11" t="s">
        <v>538</v>
      </c>
      <c r="C20" s="80">
        <f>SUM(C22:C24)</f>
        <v>58456</v>
      </c>
      <c r="D20" s="80">
        <f>SUM(D22:D24)</f>
        <v>58455.689999999995</v>
      </c>
      <c r="E20" s="105">
        <f t="shared" si="1"/>
        <v>99.99946968660188</v>
      </c>
    </row>
    <row r="21" spans="1:5" ht="16.5">
      <c r="A21" s="8"/>
      <c r="B21" s="11" t="s">
        <v>407</v>
      </c>
      <c r="C21" s="11" t="s">
        <v>407</v>
      </c>
      <c r="D21" s="11" t="s">
        <v>407</v>
      </c>
      <c r="E21" s="105"/>
    </row>
    <row r="22" spans="1:5" ht="16.5">
      <c r="A22" s="8"/>
      <c r="B22" s="11" t="s">
        <v>365</v>
      </c>
      <c r="C22" s="80">
        <v>19999</v>
      </c>
      <c r="D22" s="80">
        <v>19998.52</v>
      </c>
      <c r="E22" s="105">
        <f t="shared" si="1"/>
        <v>99.997599879994</v>
      </c>
    </row>
    <row r="23" spans="1:5" ht="16.5">
      <c r="A23" s="8"/>
      <c r="B23" s="11" t="s">
        <v>366</v>
      </c>
      <c r="C23" s="80">
        <v>32768</v>
      </c>
      <c r="D23" s="80">
        <v>32768.02</v>
      </c>
      <c r="E23" s="105">
        <f t="shared" si="1"/>
        <v>100.00006103515624</v>
      </c>
    </row>
    <row r="24" spans="1:5" ht="16.5">
      <c r="A24" s="8"/>
      <c r="B24" s="11" t="s">
        <v>318</v>
      </c>
      <c r="C24" s="80">
        <v>5689</v>
      </c>
      <c r="D24" s="80">
        <v>5689.15</v>
      </c>
      <c r="E24" s="105">
        <f t="shared" si="1"/>
        <v>100.00263666725257</v>
      </c>
    </row>
    <row r="25" spans="1:5" ht="33">
      <c r="A25" s="8" t="s">
        <v>401</v>
      </c>
      <c r="B25" s="11" t="s">
        <v>38</v>
      </c>
      <c r="C25" s="80">
        <v>2530</v>
      </c>
      <c r="D25" s="80">
        <v>2527.73</v>
      </c>
      <c r="E25" s="105">
        <f t="shared" si="1"/>
        <v>99.9102766798419</v>
      </c>
    </row>
    <row r="26" spans="1:5" ht="33">
      <c r="A26" s="8" t="s">
        <v>401</v>
      </c>
      <c r="B26" s="11" t="s">
        <v>422</v>
      </c>
      <c r="C26" s="80">
        <v>19190</v>
      </c>
      <c r="D26" s="80">
        <v>10374.17</v>
      </c>
      <c r="E26" s="105">
        <f t="shared" si="1"/>
        <v>54.06029181865555</v>
      </c>
    </row>
    <row r="27" spans="1:5" ht="18.75" customHeight="1">
      <c r="A27" s="8" t="s">
        <v>401</v>
      </c>
      <c r="B27" s="11" t="s">
        <v>131</v>
      </c>
      <c r="C27" s="80">
        <v>3470</v>
      </c>
      <c r="D27" s="80">
        <v>3142.72</v>
      </c>
      <c r="E27" s="105">
        <f>D27/C27*100</f>
        <v>90.56829971181556</v>
      </c>
    </row>
    <row r="28" spans="1:5" ht="16.5">
      <c r="A28" s="8" t="s">
        <v>401</v>
      </c>
      <c r="B28" s="11" t="s">
        <v>60</v>
      </c>
      <c r="C28" s="80">
        <v>854</v>
      </c>
      <c r="D28" s="80">
        <v>854</v>
      </c>
      <c r="E28" s="105">
        <f t="shared" si="1"/>
        <v>100</v>
      </c>
    </row>
    <row r="29" spans="1:5" ht="33">
      <c r="A29" s="47" t="s">
        <v>401</v>
      </c>
      <c r="B29" s="43" t="s">
        <v>446</v>
      </c>
      <c r="C29" s="84">
        <v>1998</v>
      </c>
      <c r="D29" s="84">
        <v>1149.4</v>
      </c>
      <c r="E29" s="134">
        <f t="shared" si="1"/>
        <v>57.52752752752753</v>
      </c>
    </row>
    <row r="30" spans="1:5" ht="66">
      <c r="A30" s="75" t="s">
        <v>401</v>
      </c>
      <c r="B30" s="76" t="s">
        <v>596</v>
      </c>
      <c r="C30" s="90">
        <v>14300</v>
      </c>
      <c r="D30" s="90">
        <v>5844.6</v>
      </c>
      <c r="E30" s="104">
        <f t="shared" si="1"/>
        <v>40.87132867132867</v>
      </c>
    </row>
    <row r="31" spans="1:5" ht="33">
      <c r="A31" s="8" t="s">
        <v>401</v>
      </c>
      <c r="B31" s="11" t="s">
        <v>59</v>
      </c>
      <c r="C31" s="80">
        <v>3500</v>
      </c>
      <c r="D31" s="80">
        <v>3500</v>
      </c>
      <c r="E31" s="105">
        <f t="shared" si="1"/>
        <v>100</v>
      </c>
    </row>
    <row r="32" spans="1:5" s="140" customFormat="1" ht="33.75" customHeight="1">
      <c r="A32" s="8" t="s">
        <v>401</v>
      </c>
      <c r="B32" s="11" t="s">
        <v>328</v>
      </c>
      <c r="C32" s="79">
        <v>2200</v>
      </c>
      <c r="D32" s="79">
        <v>1148.39</v>
      </c>
      <c r="E32" s="105">
        <f t="shared" si="1"/>
        <v>52.19954545454546</v>
      </c>
    </row>
    <row r="33" spans="1:5" s="140" customFormat="1" ht="49.5">
      <c r="A33" s="8" t="s">
        <v>401</v>
      </c>
      <c r="B33" s="11" t="s">
        <v>200</v>
      </c>
      <c r="C33" s="80">
        <v>5367</v>
      </c>
      <c r="D33" s="80">
        <v>5349.9</v>
      </c>
      <c r="E33" s="105">
        <f>D33/C33*100</f>
        <v>99.68138624930127</v>
      </c>
    </row>
    <row r="34" spans="1:5" s="140" customFormat="1" ht="19.5" customHeight="1">
      <c r="A34" s="8" t="s">
        <v>401</v>
      </c>
      <c r="B34" s="11" t="s">
        <v>132</v>
      </c>
      <c r="C34" s="80">
        <v>600</v>
      </c>
      <c r="D34" s="80">
        <v>522.68</v>
      </c>
      <c r="E34" s="105">
        <f>D34/C34*100</f>
        <v>87.11333333333332</v>
      </c>
    </row>
    <row r="35" spans="1:5" s="140" customFormat="1" ht="32.25" customHeight="1">
      <c r="A35" s="8" t="s">
        <v>401</v>
      </c>
      <c r="B35" s="11" t="s">
        <v>81</v>
      </c>
      <c r="C35" s="80">
        <v>18056</v>
      </c>
      <c r="D35" s="80">
        <v>18056</v>
      </c>
      <c r="E35" s="105">
        <f>D35/C35*100</f>
        <v>100</v>
      </c>
    </row>
    <row r="36" spans="1:5" ht="33">
      <c r="A36" s="8" t="s">
        <v>401</v>
      </c>
      <c r="B36" s="11" t="s">
        <v>423</v>
      </c>
      <c r="C36" s="80">
        <f>SUM(C38:C40)</f>
        <v>14600</v>
      </c>
      <c r="D36" s="80">
        <f>SUM(D38:D40)</f>
        <v>2877.9</v>
      </c>
      <c r="E36" s="105">
        <f>D36/C36*100</f>
        <v>19.71164383561644</v>
      </c>
    </row>
    <row r="37" spans="1:5" ht="16.5">
      <c r="A37" s="8"/>
      <c r="B37" s="11" t="s">
        <v>407</v>
      </c>
      <c r="C37" s="11" t="s">
        <v>407</v>
      </c>
      <c r="D37" s="11" t="s">
        <v>407</v>
      </c>
      <c r="E37" s="105"/>
    </row>
    <row r="38" spans="1:5" ht="33">
      <c r="A38" s="23"/>
      <c r="B38" s="11" t="s">
        <v>600</v>
      </c>
      <c r="C38" s="79">
        <v>5000</v>
      </c>
      <c r="D38" s="79">
        <v>1500</v>
      </c>
      <c r="E38" s="105">
        <f aca="true" t="shared" si="2" ref="E38:E47">D38/C38*100</f>
        <v>30</v>
      </c>
    </row>
    <row r="39" spans="1:5" ht="33">
      <c r="A39" s="23"/>
      <c r="B39" s="11" t="s">
        <v>329</v>
      </c>
      <c r="C39" s="80">
        <v>1500</v>
      </c>
      <c r="D39" s="80">
        <v>1377.9</v>
      </c>
      <c r="E39" s="105">
        <f t="shared" si="2"/>
        <v>91.86000000000001</v>
      </c>
    </row>
    <row r="40" spans="1:5" ht="16.5">
      <c r="A40" s="23"/>
      <c r="B40" s="11" t="s">
        <v>201</v>
      </c>
      <c r="C40" s="80">
        <v>8100</v>
      </c>
      <c r="D40" s="80">
        <v>0</v>
      </c>
      <c r="E40" s="105">
        <f>D40/C40*100</f>
        <v>0</v>
      </c>
    </row>
    <row r="41" spans="1:5" ht="49.5">
      <c r="A41" s="8" t="s">
        <v>401</v>
      </c>
      <c r="B41" s="11" t="s">
        <v>13</v>
      </c>
      <c r="C41" s="80">
        <v>293597</v>
      </c>
      <c r="D41" s="80">
        <v>293595.6</v>
      </c>
      <c r="E41" s="105">
        <f t="shared" si="2"/>
        <v>99.99952315589054</v>
      </c>
    </row>
    <row r="42" spans="1:5" ht="83.25" customHeight="1">
      <c r="A42" s="8" t="s">
        <v>401</v>
      </c>
      <c r="B42" s="11" t="s">
        <v>133</v>
      </c>
      <c r="C42" s="80">
        <v>71200</v>
      </c>
      <c r="D42" s="80">
        <v>65000</v>
      </c>
      <c r="E42" s="105">
        <f>D42/C42*100</f>
        <v>91.29213483146067</v>
      </c>
    </row>
    <row r="43" spans="1:5" ht="49.5">
      <c r="A43" s="8" t="s">
        <v>401</v>
      </c>
      <c r="B43" s="11" t="s">
        <v>83</v>
      </c>
      <c r="C43" s="80">
        <v>1150</v>
      </c>
      <c r="D43" s="80">
        <v>1150</v>
      </c>
      <c r="E43" s="105">
        <f t="shared" si="2"/>
        <v>100</v>
      </c>
    </row>
    <row r="44" spans="1:5" ht="49.5">
      <c r="A44" s="8" t="s">
        <v>401</v>
      </c>
      <c r="B44" s="11" t="s">
        <v>82</v>
      </c>
      <c r="C44" s="80">
        <v>320</v>
      </c>
      <c r="D44" s="80">
        <v>320</v>
      </c>
      <c r="E44" s="105">
        <f t="shared" si="2"/>
        <v>100</v>
      </c>
    </row>
    <row r="45" spans="1:5" ht="33" customHeight="1">
      <c r="A45" s="8" t="s">
        <v>401</v>
      </c>
      <c r="B45" s="11" t="s">
        <v>65</v>
      </c>
      <c r="C45" s="80">
        <v>3500</v>
      </c>
      <c r="D45" s="80">
        <v>0</v>
      </c>
      <c r="E45" s="105">
        <f t="shared" si="2"/>
        <v>0</v>
      </c>
    </row>
    <row r="46" spans="1:5" ht="66">
      <c r="A46" s="8" t="s">
        <v>401</v>
      </c>
      <c r="B46" s="11" t="s">
        <v>64</v>
      </c>
      <c r="C46" s="80">
        <v>50000</v>
      </c>
      <c r="D46" s="80">
        <v>30000</v>
      </c>
      <c r="E46" s="105">
        <f t="shared" si="2"/>
        <v>60</v>
      </c>
    </row>
    <row r="47" spans="1:5" ht="23.25" customHeight="1">
      <c r="A47" s="34"/>
      <c r="B47" s="13" t="s">
        <v>402</v>
      </c>
      <c r="C47" s="85">
        <f>SUM(C3,C11,C14)</f>
        <v>734231</v>
      </c>
      <c r="D47" s="85">
        <f>SUM(D3,D11,D14)</f>
        <v>533484.32</v>
      </c>
      <c r="E47" s="85">
        <f t="shared" si="2"/>
        <v>72.65892069389605</v>
      </c>
    </row>
    <row r="48" spans="1:5" s="226" customFormat="1" ht="48" customHeight="1">
      <c r="A48" s="225"/>
      <c r="B48" s="313" t="s">
        <v>601</v>
      </c>
      <c r="C48" s="314"/>
      <c r="D48" s="314"/>
      <c r="E48" s="314"/>
    </row>
    <row r="49" spans="1:5" ht="62.25" customHeight="1">
      <c r="A49" s="21"/>
      <c r="B49" s="298" t="s">
        <v>435</v>
      </c>
      <c r="C49" s="273"/>
      <c r="D49" s="273"/>
      <c r="E49" s="273"/>
    </row>
    <row r="50" spans="1:5" ht="27" customHeight="1">
      <c r="A50" s="34"/>
      <c r="B50" s="14" t="s">
        <v>396</v>
      </c>
      <c r="C50" s="3" t="s">
        <v>397</v>
      </c>
      <c r="D50" s="3" t="s">
        <v>398</v>
      </c>
      <c r="E50" s="3" t="s">
        <v>399</v>
      </c>
    </row>
    <row r="51" spans="1:5" ht="16.5">
      <c r="A51" s="67" t="s">
        <v>436</v>
      </c>
      <c r="B51" s="66" t="s">
        <v>437</v>
      </c>
      <c r="C51" s="86">
        <f>SUM(C53)</f>
        <v>100000</v>
      </c>
      <c r="D51" s="86">
        <f>SUM(D53)</f>
        <v>99553.79</v>
      </c>
      <c r="E51" s="126">
        <f>D51/C51*100</f>
        <v>99.55378999999999</v>
      </c>
    </row>
    <row r="52" spans="1:5" ht="16.5">
      <c r="A52" s="63" t="s">
        <v>400</v>
      </c>
      <c r="B52" s="12"/>
      <c r="C52" s="86"/>
      <c r="D52" s="86"/>
      <c r="E52" s="105"/>
    </row>
    <row r="53" spans="1:5" s="146" customFormat="1" ht="69">
      <c r="A53" s="145" t="s">
        <v>401</v>
      </c>
      <c r="B53" s="102" t="s">
        <v>438</v>
      </c>
      <c r="C53" s="117">
        <v>100000</v>
      </c>
      <c r="D53" s="117">
        <v>99553.79</v>
      </c>
      <c r="E53" s="122">
        <f>D53/C53*100</f>
        <v>99.55378999999999</v>
      </c>
    </row>
    <row r="54" spans="1:5" s="144" customFormat="1" ht="16.5">
      <c r="A54" s="227"/>
      <c r="B54" s="18" t="s">
        <v>402</v>
      </c>
      <c r="C54" s="96">
        <f>SUM(C51)</f>
        <v>100000</v>
      </c>
      <c r="D54" s="96">
        <f>SUM(D51)</f>
        <v>99553.79</v>
      </c>
      <c r="E54" s="123">
        <f>D54/C54*100</f>
        <v>99.55378999999999</v>
      </c>
    </row>
    <row r="55" spans="1:5" s="228" customFormat="1" ht="61.5" customHeight="1">
      <c r="A55" s="37"/>
      <c r="B55" s="294" t="s">
        <v>403</v>
      </c>
      <c r="C55" s="294"/>
      <c r="D55" s="294"/>
      <c r="E55" s="294"/>
    </row>
    <row r="56" spans="1:5" ht="27" customHeight="1">
      <c r="A56" s="34"/>
      <c r="B56" s="14" t="s">
        <v>396</v>
      </c>
      <c r="C56" s="3" t="s">
        <v>397</v>
      </c>
      <c r="D56" s="3" t="s">
        <v>398</v>
      </c>
      <c r="E56" s="3" t="s">
        <v>399</v>
      </c>
    </row>
    <row r="57" spans="1:5" ht="16.5">
      <c r="A57" s="67" t="s">
        <v>447</v>
      </c>
      <c r="B57" s="66" t="s">
        <v>448</v>
      </c>
      <c r="C57" s="86">
        <f>C59</f>
        <v>500000</v>
      </c>
      <c r="D57" s="86">
        <f>D59</f>
        <v>500000</v>
      </c>
      <c r="E57" s="126">
        <f aca="true" t="shared" si="3" ref="E57:E93">D57/C57*100</f>
        <v>100</v>
      </c>
    </row>
    <row r="58" spans="1:5" ht="16.5">
      <c r="A58" s="63" t="s">
        <v>400</v>
      </c>
      <c r="B58" s="12"/>
      <c r="C58" s="86"/>
      <c r="D58" s="86"/>
      <c r="E58" s="105"/>
    </row>
    <row r="59" spans="1:5" s="140" customFormat="1" ht="33">
      <c r="A59" s="8" t="s">
        <v>401</v>
      </c>
      <c r="B59" s="11" t="s">
        <v>39</v>
      </c>
      <c r="C59" s="80">
        <v>500000</v>
      </c>
      <c r="D59" s="80">
        <v>500000</v>
      </c>
      <c r="E59" s="105">
        <f t="shared" si="3"/>
        <v>100</v>
      </c>
    </row>
    <row r="60" spans="1:5" s="140" customFormat="1" ht="16.5">
      <c r="A60" s="64" t="s">
        <v>449</v>
      </c>
      <c r="B60" s="66" t="s">
        <v>450</v>
      </c>
      <c r="C60" s="86">
        <f>SUM(C62:C67,C70,C74,C78,C82,C83)</f>
        <v>1707077</v>
      </c>
      <c r="D60" s="86">
        <f>SUM(D62:D67,D70,D74,D78,D82,D83)</f>
        <v>1690343.7699999998</v>
      </c>
      <c r="E60" s="126">
        <f t="shared" si="3"/>
        <v>99.0197729803635</v>
      </c>
    </row>
    <row r="61" spans="1:5" ht="16.5">
      <c r="A61" s="63" t="s">
        <v>400</v>
      </c>
      <c r="B61" s="12"/>
      <c r="C61" s="78"/>
      <c r="D61" s="78"/>
      <c r="E61" s="105"/>
    </row>
    <row r="62" spans="1:5" ht="49.5">
      <c r="A62" s="8" t="s">
        <v>401</v>
      </c>
      <c r="B62" s="102" t="s">
        <v>439</v>
      </c>
      <c r="C62" s="117">
        <v>12138</v>
      </c>
      <c r="D62" s="117">
        <v>12137.52</v>
      </c>
      <c r="E62" s="122">
        <f t="shared" si="3"/>
        <v>99.99604547701433</v>
      </c>
    </row>
    <row r="63" spans="1:5" ht="49.5">
      <c r="A63" s="8" t="s">
        <v>401</v>
      </c>
      <c r="B63" s="102" t="s">
        <v>440</v>
      </c>
      <c r="C63" s="117">
        <v>87196</v>
      </c>
      <c r="D63" s="117">
        <v>87196</v>
      </c>
      <c r="E63" s="122">
        <f>D63/C63*100</f>
        <v>100</v>
      </c>
    </row>
    <row r="64" spans="1:5" ht="49.5">
      <c r="A64" s="8" t="s">
        <v>401</v>
      </c>
      <c r="B64" s="102" t="s">
        <v>441</v>
      </c>
      <c r="C64" s="117">
        <v>41795</v>
      </c>
      <c r="D64" s="117">
        <v>41787.49</v>
      </c>
      <c r="E64" s="122">
        <f>D64/C64*100</f>
        <v>99.98203134346213</v>
      </c>
    </row>
    <row r="65" spans="1:5" ht="33">
      <c r="A65" s="8" t="s">
        <v>401</v>
      </c>
      <c r="B65" s="102" t="s">
        <v>609</v>
      </c>
      <c r="C65" s="117">
        <v>41283</v>
      </c>
      <c r="D65" s="117">
        <v>41282.36</v>
      </c>
      <c r="E65" s="105">
        <f t="shared" si="3"/>
        <v>99.99844972506843</v>
      </c>
    </row>
    <row r="66" spans="1:5" ht="16.5">
      <c r="A66" s="8" t="s">
        <v>401</v>
      </c>
      <c r="B66" s="11" t="s">
        <v>451</v>
      </c>
      <c r="C66" s="80">
        <v>474647</v>
      </c>
      <c r="D66" s="80">
        <v>474646.59</v>
      </c>
      <c r="E66" s="105">
        <f>D66/C66*100</f>
        <v>99.99991362001657</v>
      </c>
    </row>
    <row r="67" spans="1:5" ht="16.5">
      <c r="A67" s="8" t="s">
        <v>401</v>
      </c>
      <c r="B67" s="11" t="s">
        <v>348</v>
      </c>
      <c r="C67" s="80">
        <f>SUM(C69:C69)</f>
        <v>822302</v>
      </c>
      <c r="D67" s="80">
        <f>SUM(D69:D69)</f>
        <v>822301.13</v>
      </c>
      <c r="E67" s="105">
        <f>D67/C67*100</f>
        <v>99.9998941994547</v>
      </c>
    </row>
    <row r="68" spans="1:5" ht="16.5">
      <c r="A68" s="8"/>
      <c r="B68" s="11" t="s">
        <v>407</v>
      </c>
      <c r="C68" s="65" t="s">
        <v>407</v>
      </c>
      <c r="D68" s="65" t="s">
        <v>407</v>
      </c>
      <c r="E68" s="105"/>
    </row>
    <row r="69" spans="1:5" ht="16.5">
      <c r="A69" s="8"/>
      <c r="B69" s="11" t="s">
        <v>610</v>
      </c>
      <c r="C69" s="80">
        <v>822302</v>
      </c>
      <c r="D69" s="80">
        <v>822301.13</v>
      </c>
      <c r="E69" s="105">
        <f t="shared" si="3"/>
        <v>99.9998941994547</v>
      </c>
    </row>
    <row r="70" spans="1:5" ht="33">
      <c r="A70" s="8" t="s">
        <v>401</v>
      </c>
      <c r="B70" s="11" t="s">
        <v>462</v>
      </c>
      <c r="C70" s="80">
        <f>SUM(C72:C73)</f>
        <v>25934</v>
      </c>
      <c r="D70" s="80">
        <f>SUM(D72:D73)</f>
        <v>25934.559999999998</v>
      </c>
      <c r="E70" s="105">
        <f t="shared" si="3"/>
        <v>100.0021593275237</v>
      </c>
    </row>
    <row r="71" spans="1:5" ht="18.75" customHeight="1">
      <c r="A71" s="8"/>
      <c r="B71" s="11" t="s">
        <v>407</v>
      </c>
      <c r="C71" s="65" t="s">
        <v>407</v>
      </c>
      <c r="D71" s="65" t="s">
        <v>407</v>
      </c>
      <c r="E71" s="105"/>
    </row>
    <row r="72" spans="1:5" ht="18" customHeight="1">
      <c r="A72" s="8"/>
      <c r="B72" s="11" t="s">
        <v>337</v>
      </c>
      <c r="C72" s="79">
        <v>12480</v>
      </c>
      <c r="D72" s="79">
        <v>12480.6</v>
      </c>
      <c r="E72" s="105">
        <f t="shared" si="3"/>
        <v>100.00480769230768</v>
      </c>
    </row>
    <row r="73" spans="1:5" ht="17.25" customHeight="1">
      <c r="A73" s="8"/>
      <c r="B73" s="11" t="s">
        <v>336</v>
      </c>
      <c r="C73" s="79">
        <v>13454</v>
      </c>
      <c r="D73" s="79">
        <v>13453.96</v>
      </c>
      <c r="E73" s="105">
        <f t="shared" si="3"/>
        <v>99.99970269064961</v>
      </c>
    </row>
    <row r="74" spans="1:5" ht="18.75" customHeight="1">
      <c r="A74" s="8" t="s">
        <v>401</v>
      </c>
      <c r="B74" s="11" t="s">
        <v>349</v>
      </c>
      <c r="C74" s="80">
        <f>SUM(C76:C77)</f>
        <v>153108</v>
      </c>
      <c r="D74" s="80">
        <f>SUM(D76:D77)</f>
        <v>136525.47</v>
      </c>
      <c r="E74" s="105">
        <f t="shared" si="3"/>
        <v>89.16939023434438</v>
      </c>
    </row>
    <row r="75" spans="1:5" ht="16.5">
      <c r="A75" s="8"/>
      <c r="B75" s="11" t="s">
        <v>407</v>
      </c>
      <c r="C75" s="65" t="s">
        <v>407</v>
      </c>
      <c r="D75" s="65" t="s">
        <v>407</v>
      </c>
      <c r="E75" s="105"/>
    </row>
    <row r="76" spans="1:5" ht="19.5" customHeight="1">
      <c r="A76" s="8"/>
      <c r="B76" s="11" t="s">
        <v>337</v>
      </c>
      <c r="C76" s="80">
        <v>48626</v>
      </c>
      <c r="D76" s="80">
        <v>45613.97</v>
      </c>
      <c r="E76" s="105">
        <f t="shared" si="3"/>
        <v>93.80572121910089</v>
      </c>
    </row>
    <row r="77" spans="1:5" ht="19.5" customHeight="1">
      <c r="A77" s="47"/>
      <c r="B77" s="43" t="s">
        <v>336</v>
      </c>
      <c r="C77" s="84">
        <v>104482</v>
      </c>
      <c r="D77" s="84">
        <v>90911.5</v>
      </c>
      <c r="E77" s="134">
        <f t="shared" si="3"/>
        <v>87.01163836833139</v>
      </c>
    </row>
    <row r="78" spans="1:5" ht="21" customHeight="1">
      <c r="A78" s="75" t="s">
        <v>401</v>
      </c>
      <c r="B78" s="76" t="s">
        <v>9</v>
      </c>
      <c r="C78" s="90">
        <f>SUM(C80:C81)</f>
        <v>2140</v>
      </c>
      <c r="D78" s="90">
        <f>SUM(D80:D81)</f>
        <v>2130.65</v>
      </c>
      <c r="E78" s="104">
        <f t="shared" si="3"/>
        <v>99.56308411214954</v>
      </c>
    </row>
    <row r="79" spans="1:5" ht="18" customHeight="1">
      <c r="A79" s="8"/>
      <c r="B79" s="11" t="s">
        <v>407</v>
      </c>
      <c r="C79" s="65" t="s">
        <v>407</v>
      </c>
      <c r="D79" s="65" t="s">
        <v>407</v>
      </c>
      <c r="E79" s="105"/>
    </row>
    <row r="80" spans="1:6" s="140" customFormat="1" ht="20.25" customHeight="1">
      <c r="A80" s="8"/>
      <c r="B80" s="11" t="s">
        <v>611</v>
      </c>
      <c r="C80" s="79">
        <v>2115</v>
      </c>
      <c r="D80" s="79">
        <v>2106.25</v>
      </c>
      <c r="E80" s="105">
        <f t="shared" si="3"/>
        <v>99.58628841607565</v>
      </c>
      <c r="F80" s="147"/>
    </row>
    <row r="81" spans="1:6" s="140" customFormat="1" ht="20.25" customHeight="1">
      <c r="A81" s="8"/>
      <c r="B81" s="11" t="s">
        <v>134</v>
      </c>
      <c r="C81" s="79">
        <v>25</v>
      </c>
      <c r="D81" s="79">
        <v>24.4</v>
      </c>
      <c r="E81" s="105">
        <f>D81/C81*100</f>
        <v>97.6</v>
      </c>
      <c r="F81" s="147"/>
    </row>
    <row r="82" spans="1:5" ht="51" customHeight="1">
      <c r="A82" s="8" t="s">
        <v>401</v>
      </c>
      <c r="B82" s="11" t="s">
        <v>135</v>
      </c>
      <c r="C82" s="80">
        <v>1000</v>
      </c>
      <c r="D82" s="80">
        <v>1000</v>
      </c>
      <c r="E82" s="105">
        <f>D82/C82*100</f>
        <v>100</v>
      </c>
    </row>
    <row r="83" spans="1:6" s="140" customFormat="1" ht="52.5" customHeight="1">
      <c r="A83" s="8" t="s">
        <v>401</v>
      </c>
      <c r="B83" s="11" t="s">
        <v>442</v>
      </c>
      <c r="C83" s="79">
        <f>SUM(C85:C92)</f>
        <v>45534</v>
      </c>
      <c r="D83" s="79">
        <f>SUM(D85:D92)</f>
        <v>45402</v>
      </c>
      <c r="E83" s="105">
        <f t="shared" si="3"/>
        <v>99.71010673342995</v>
      </c>
      <c r="F83" s="147"/>
    </row>
    <row r="84" spans="1:5" ht="18" customHeight="1">
      <c r="A84" s="8"/>
      <c r="B84" s="11" t="s">
        <v>407</v>
      </c>
      <c r="C84" s="65" t="s">
        <v>407</v>
      </c>
      <c r="D84" s="65" t="s">
        <v>407</v>
      </c>
      <c r="E84" s="105"/>
    </row>
    <row r="85" spans="1:5" ht="49.5" customHeight="1">
      <c r="A85" s="8"/>
      <c r="B85" s="11" t="s">
        <v>276</v>
      </c>
      <c r="C85" s="80">
        <v>2120</v>
      </c>
      <c r="D85" s="80">
        <v>2119.25</v>
      </c>
      <c r="E85" s="105">
        <f t="shared" si="3"/>
        <v>99.96462264150944</v>
      </c>
    </row>
    <row r="86" spans="1:5" ht="52.5" customHeight="1">
      <c r="A86" s="8"/>
      <c r="B86" s="11" t="s">
        <v>277</v>
      </c>
      <c r="C86" s="80">
        <v>8904</v>
      </c>
      <c r="D86" s="80">
        <v>8829.25</v>
      </c>
      <c r="E86" s="105">
        <f t="shared" si="3"/>
        <v>99.16048966756514</v>
      </c>
    </row>
    <row r="87" spans="1:5" ht="48.75" customHeight="1">
      <c r="A87" s="8"/>
      <c r="B87" s="11" t="s">
        <v>278</v>
      </c>
      <c r="C87" s="80">
        <v>16394</v>
      </c>
      <c r="D87" s="80">
        <v>16393.25</v>
      </c>
      <c r="E87" s="105">
        <f t="shared" si="3"/>
        <v>99.99542515554471</v>
      </c>
    </row>
    <row r="88" spans="1:5" ht="35.25" customHeight="1">
      <c r="A88" s="8"/>
      <c r="B88" s="11" t="s">
        <v>279</v>
      </c>
      <c r="C88" s="80">
        <v>2870</v>
      </c>
      <c r="D88" s="80">
        <v>2869.25</v>
      </c>
      <c r="E88" s="105">
        <f t="shared" si="3"/>
        <v>99.97386759581882</v>
      </c>
    </row>
    <row r="89" spans="1:5" ht="35.25" customHeight="1">
      <c r="A89" s="8"/>
      <c r="B89" s="11" t="s">
        <v>280</v>
      </c>
      <c r="C89" s="80">
        <v>2121</v>
      </c>
      <c r="D89" s="80">
        <v>2120.25</v>
      </c>
      <c r="E89" s="105">
        <f t="shared" si="3"/>
        <v>99.96463932107497</v>
      </c>
    </row>
    <row r="90" spans="1:5" ht="35.25" customHeight="1">
      <c r="A90" s="8"/>
      <c r="B90" s="11" t="s">
        <v>281</v>
      </c>
      <c r="C90" s="80">
        <v>2121</v>
      </c>
      <c r="D90" s="80">
        <v>2120.25</v>
      </c>
      <c r="E90" s="105">
        <f t="shared" si="3"/>
        <v>99.96463932107497</v>
      </c>
    </row>
    <row r="91" spans="1:5" ht="35.25" customHeight="1">
      <c r="A91" s="8"/>
      <c r="B91" s="11" t="s">
        <v>282</v>
      </c>
      <c r="C91" s="80">
        <v>2121</v>
      </c>
      <c r="D91" s="80">
        <v>2120.25</v>
      </c>
      <c r="E91" s="105">
        <f t="shared" si="3"/>
        <v>99.96463932107497</v>
      </c>
    </row>
    <row r="92" spans="1:5" ht="35.25" customHeight="1">
      <c r="A92" s="8"/>
      <c r="B92" s="11" t="s">
        <v>136</v>
      </c>
      <c r="C92" s="80">
        <v>8883</v>
      </c>
      <c r="D92" s="80">
        <v>8830.25</v>
      </c>
      <c r="E92" s="134">
        <f t="shared" si="3"/>
        <v>99.40616908702015</v>
      </c>
    </row>
    <row r="93" spans="1:5" ht="16.5">
      <c r="A93" s="34"/>
      <c r="B93" s="13" t="s">
        <v>402</v>
      </c>
      <c r="C93" s="85">
        <f>C57+C60</f>
        <v>2207077</v>
      </c>
      <c r="D93" s="85">
        <f>D57+D60</f>
        <v>2190343.7699999996</v>
      </c>
      <c r="E93" s="123">
        <f t="shared" si="3"/>
        <v>99.24183750725504</v>
      </c>
    </row>
    <row r="94" spans="1:5" ht="58.5" customHeight="1">
      <c r="A94" s="21"/>
      <c r="B94" s="273" t="s">
        <v>404</v>
      </c>
      <c r="C94" s="282"/>
      <c r="D94" s="282"/>
      <c r="E94" s="282"/>
    </row>
    <row r="95" spans="1:5" ht="16.5">
      <c r="A95" s="34"/>
      <c r="B95" s="9" t="s">
        <v>396</v>
      </c>
      <c r="C95" s="1" t="s">
        <v>397</v>
      </c>
      <c r="D95" s="1" t="s">
        <v>398</v>
      </c>
      <c r="E95" s="1" t="s">
        <v>399</v>
      </c>
    </row>
    <row r="96" spans="1:5" ht="16.5">
      <c r="A96" s="36" t="s">
        <v>463</v>
      </c>
      <c r="B96" s="10" t="s">
        <v>464</v>
      </c>
      <c r="C96" s="77">
        <f>SUM(C98)</f>
        <v>8000</v>
      </c>
      <c r="D96" s="77">
        <f>D98</f>
        <v>7999.4</v>
      </c>
      <c r="E96" s="135">
        <f>D96/C96*100</f>
        <v>99.99249999999999</v>
      </c>
    </row>
    <row r="97" spans="1:5" ht="18" customHeight="1">
      <c r="A97" s="27" t="s">
        <v>400</v>
      </c>
      <c r="B97" s="12"/>
      <c r="C97" s="41"/>
      <c r="D97" s="2"/>
      <c r="E97" s="29"/>
    </row>
    <row r="98" spans="1:5" ht="35.25" customHeight="1">
      <c r="A98" s="8" t="s">
        <v>401</v>
      </c>
      <c r="B98" s="11" t="s">
        <v>330</v>
      </c>
      <c r="C98" s="80">
        <f>SUM(C100:C102)</f>
        <v>8000</v>
      </c>
      <c r="D98" s="80">
        <f>SUM(D100:D102)</f>
        <v>7999.4</v>
      </c>
      <c r="E98" s="105">
        <f>D98/C98*100</f>
        <v>99.99249999999999</v>
      </c>
    </row>
    <row r="99" spans="1:5" ht="16.5">
      <c r="A99" s="8"/>
      <c r="B99" s="11" t="s">
        <v>407</v>
      </c>
      <c r="C99" s="24" t="s">
        <v>407</v>
      </c>
      <c r="D99" s="24" t="s">
        <v>407</v>
      </c>
      <c r="E99" s="29"/>
    </row>
    <row r="100" spans="1:5" ht="33">
      <c r="A100" s="8"/>
      <c r="B100" s="11" t="s">
        <v>573</v>
      </c>
      <c r="C100" s="80">
        <v>1625</v>
      </c>
      <c r="D100" s="80">
        <v>1624.8</v>
      </c>
      <c r="E100" s="79">
        <f>D100/C100*100</f>
        <v>99.9876923076923</v>
      </c>
    </row>
    <row r="101" spans="1:5" ht="17.25" customHeight="1">
      <c r="A101" s="8"/>
      <c r="B101" s="11" t="s">
        <v>574</v>
      </c>
      <c r="C101" s="80">
        <v>1375</v>
      </c>
      <c r="D101" s="80">
        <v>1374.6</v>
      </c>
      <c r="E101" s="79">
        <f>D101/C101*100</f>
        <v>99.97090909090909</v>
      </c>
    </row>
    <row r="102" spans="1:5" ht="36" customHeight="1">
      <c r="A102" s="8"/>
      <c r="B102" s="11" t="s">
        <v>572</v>
      </c>
      <c r="C102" s="80">
        <v>5000</v>
      </c>
      <c r="D102" s="80">
        <v>5000</v>
      </c>
      <c r="E102" s="87">
        <f>D102/C102*100</f>
        <v>100</v>
      </c>
    </row>
    <row r="103" spans="1:5" ht="16.5">
      <c r="A103" s="34"/>
      <c r="B103" s="13" t="s">
        <v>402</v>
      </c>
      <c r="C103" s="85">
        <f>C98</f>
        <v>8000</v>
      </c>
      <c r="D103" s="85">
        <f>D96</f>
        <v>7999.4</v>
      </c>
      <c r="E103" s="88">
        <f>D103/C103*100</f>
        <v>99.99249999999999</v>
      </c>
    </row>
    <row r="104" spans="1:5" ht="57.75" customHeight="1">
      <c r="A104" s="21"/>
      <c r="B104" s="273" t="s">
        <v>405</v>
      </c>
      <c r="C104" s="282"/>
      <c r="D104" s="282"/>
      <c r="E104" s="282"/>
    </row>
    <row r="105" spans="1:5" ht="16.5">
      <c r="A105" s="34"/>
      <c r="B105" s="14" t="s">
        <v>396</v>
      </c>
      <c r="C105" s="3" t="s">
        <v>397</v>
      </c>
      <c r="D105" s="3" t="s">
        <v>398</v>
      </c>
      <c r="E105" s="3" t="s">
        <v>399</v>
      </c>
    </row>
    <row r="106" spans="1:5" ht="16.5">
      <c r="A106" s="30" t="s">
        <v>491</v>
      </c>
      <c r="B106" s="15" t="s">
        <v>492</v>
      </c>
      <c r="C106" s="86">
        <f>SUM(C108:C113)</f>
        <v>78880</v>
      </c>
      <c r="D106" s="86">
        <f>SUM(D108:D113)</f>
        <v>78880</v>
      </c>
      <c r="E106" s="126">
        <f aca="true" t="shared" si="4" ref="E106:E205">D106/C106*100</f>
        <v>100</v>
      </c>
    </row>
    <row r="107" spans="1:5" ht="16.5">
      <c r="A107" s="45" t="s">
        <v>400</v>
      </c>
      <c r="B107" s="16"/>
      <c r="C107" s="80"/>
      <c r="D107" s="80"/>
      <c r="E107" s="29"/>
    </row>
    <row r="108" spans="1:5" ht="33">
      <c r="A108" s="8" t="s">
        <v>401</v>
      </c>
      <c r="B108" s="16" t="s">
        <v>612</v>
      </c>
      <c r="C108" s="80">
        <v>145</v>
      </c>
      <c r="D108" s="80">
        <v>145</v>
      </c>
      <c r="E108" s="105">
        <f t="shared" si="4"/>
        <v>100</v>
      </c>
    </row>
    <row r="109" spans="1:5" ht="18" customHeight="1">
      <c r="A109" s="8" t="s">
        <v>401</v>
      </c>
      <c r="B109" s="11" t="s">
        <v>427</v>
      </c>
      <c r="C109" s="80">
        <v>63127</v>
      </c>
      <c r="D109" s="80">
        <v>63127</v>
      </c>
      <c r="E109" s="105">
        <f t="shared" si="4"/>
        <v>100</v>
      </c>
    </row>
    <row r="110" spans="1:5" ht="18" customHeight="1">
      <c r="A110" s="8" t="s">
        <v>401</v>
      </c>
      <c r="B110" s="11" t="s">
        <v>428</v>
      </c>
      <c r="C110" s="80">
        <v>2795</v>
      </c>
      <c r="D110" s="80">
        <v>2795</v>
      </c>
      <c r="E110" s="105">
        <f t="shared" si="4"/>
        <v>100</v>
      </c>
    </row>
    <row r="111" spans="1:5" ht="16.5">
      <c r="A111" s="8" t="s">
        <v>401</v>
      </c>
      <c r="B111" s="11" t="s">
        <v>429</v>
      </c>
      <c r="C111" s="80">
        <v>10261</v>
      </c>
      <c r="D111" s="80">
        <v>10261</v>
      </c>
      <c r="E111" s="105">
        <f t="shared" si="4"/>
        <v>100</v>
      </c>
    </row>
    <row r="112" spans="1:5" ht="16.5">
      <c r="A112" s="8" t="s">
        <v>401</v>
      </c>
      <c r="B112" s="11" t="s">
        <v>430</v>
      </c>
      <c r="C112" s="80">
        <v>1645</v>
      </c>
      <c r="D112" s="80">
        <v>1645</v>
      </c>
      <c r="E112" s="105">
        <f t="shared" si="4"/>
        <v>100</v>
      </c>
    </row>
    <row r="113" spans="1:5" ht="35.25" customHeight="1">
      <c r="A113" s="8" t="s">
        <v>401</v>
      </c>
      <c r="B113" s="11" t="s">
        <v>190</v>
      </c>
      <c r="C113" s="80">
        <v>907</v>
      </c>
      <c r="D113" s="80">
        <v>907</v>
      </c>
      <c r="E113" s="105">
        <f t="shared" si="4"/>
        <v>100</v>
      </c>
    </row>
    <row r="114" spans="1:5" ht="16.5">
      <c r="A114" s="26" t="s">
        <v>493</v>
      </c>
      <c r="B114" s="12" t="s">
        <v>494</v>
      </c>
      <c r="C114" s="86">
        <f>SUM(C116:C121)</f>
        <v>170000</v>
      </c>
      <c r="D114" s="86">
        <f>SUM(D116:D121)</f>
        <v>160743.62</v>
      </c>
      <c r="E114" s="126">
        <f t="shared" si="4"/>
        <v>94.5550705882353</v>
      </c>
    </row>
    <row r="115" spans="1:5" ht="16.5">
      <c r="A115" s="45" t="s">
        <v>400</v>
      </c>
      <c r="B115" s="16"/>
      <c r="C115" s="80"/>
      <c r="D115" s="80"/>
      <c r="E115" s="105"/>
    </row>
    <row r="116" spans="1:5" ht="16.5">
      <c r="A116" s="8" t="s">
        <v>401</v>
      </c>
      <c r="B116" s="11" t="s">
        <v>602</v>
      </c>
      <c r="C116" s="80">
        <v>16200</v>
      </c>
      <c r="D116" s="80">
        <v>16200</v>
      </c>
      <c r="E116" s="105">
        <f t="shared" si="4"/>
        <v>100</v>
      </c>
    </row>
    <row r="117" spans="1:5" ht="16.5">
      <c r="A117" s="8" t="s">
        <v>401</v>
      </c>
      <c r="B117" s="11" t="s">
        <v>498</v>
      </c>
      <c r="C117" s="80">
        <v>142800</v>
      </c>
      <c r="D117" s="80">
        <v>140025</v>
      </c>
      <c r="E117" s="105">
        <f t="shared" si="4"/>
        <v>98.05672268907563</v>
      </c>
    </row>
    <row r="118" spans="1:5" ht="16.5">
      <c r="A118" s="8" t="s">
        <v>401</v>
      </c>
      <c r="B118" s="11" t="s">
        <v>98</v>
      </c>
      <c r="C118" s="80">
        <v>3000</v>
      </c>
      <c r="D118" s="80">
        <v>1817.4</v>
      </c>
      <c r="E118" s="105">
        <f t="shared" si="4"/>
        <v>60.58</v>
      </c>
    </row>
    <row r="119" spans="1:5" ht="33">
      <c r="A119" s="8" t="s">
        <v>401</v>
      </c>
      <c r="B119" s="11" t="s">
        <v>105</v>
      </c>
      <c r="C119" s="80">
        <v>2000</v>
      </c>
      <c r="D119" s="80">
        <v>1860.3</v>
      </c>
      <c r="E119" s="105">
        <f t="shared" si="4"/>
        <v>93.015</v>
      </c>
    </row>
    <row r="120" spans="1:5" ht="16.5">
      <c r="A120" s="8" t="s">
        <v>401</v>
      </c>
      <c r="B120" s="11" t="s">
        <v>613</v>
      </c>
      <c r="C120" s="80">
        <v>4000</v>
      </c>
      <c r="D120" s="80">
        <v>268.32</v>
      </c>
      <c r="E120" s="105">
        <f t="shared" si="4"/>
        <v>6.708</v>
      </c>
    </row>
    <row r="121" spans="1:5" ht="16.5">
      <c r="A121" s="8" t="s">
        <v>401</v>
      </c>
      <c r="B121" s="11" t="s">
        <v>351</v>
      </c>
      <c r="C121" s="80">
        <v>2000</v>
      </c>
      <c r="D121" s="80">
        <v>572.6</v>
      </c>
      <c r="E121" s="105">
        <f t="shared" si="4"/>
        <v>28.63</v>
      </c>
    </row>
    <row r="122" spans="1:5" ht="33">
      <c r="A122" s="26" t="s">
        <v>495</v>
      </c>
      <c r="B122" s="12" t="s">
        <v>141</v>
      </c>
      <c r="C122" s="86">
        <f>SUM(C124:C133,C147,C148,C155:C156,C168:C180,C181:C187)</f>
        <v>3833553</v>
      </c>
      <c r="D122" s="86">
        <f>SUM(D124:D133,D147,D148,D155:D156,D168:D180,D181:D187)</f>
        <v>3381547.579999999</v>
      </c>
      <c r="E122" s="126">
        <f t="shared" si="4"/>
        <v>88.20922992325916</v>
      </c>
    </row>
    <row r="123" spans="1:5" ht="16.5">
      <c r="A123" s="46" t="s">
        <v>406</v>
      </c>
      <c r="B123" s="11"/>
      <c r="C123" s="80"/>
      <c r="D123" s="80"/>
      <c r="E123" s="29"/>
    </row>
    <row r="124" spans="1:5" ht="33" customHeight="1">
      <c r="A124" s="8" t="s">
        <v>401</v>
      </c>
      <c r="B124" s="114" t="s">
        <v>612</v>
      </c>
      <c r="C124" s="115">
        <v>18098</v>
      </c>
      <c r="D124" s="115">
        <v>14279.11</v>
      </c>
      <c r="E124" s="126">
        <f t="shared" si="4"/>
        <v>78.89882859984529</v>
      </c>
    </row>
    <row r="125" spans="1:5" ht="17.25" customHeight="1">
      <c r="A125" s="8" t="s">
        <v>401</v>
      </c>
      <c r="B125" s="114" t="s">
        <v>614</v>
      </c>
      <c r="C125" s="115">
        <v>19500</v>
      </c>
      <c r="D125" s="115">
        <v>16517.2</v>
      </c>
      <c r="E125" s="126">
        <f t="shared" si="4"/>
        <v>84.70358974358975</v>
      </c>
    </row>
    <row r="126" spans="1:5" ht="16.5">
      <c r="A126" s="8" t="s">
        <v>401</v>
      </c>
      <c r="B126" s="12" t="s">
        <v>427</v>
      </c>
      <c r="C126" s="86">
        <v>1977857</v>
      </c>
      <c r="D126" s="86">
        <v>1920689.71</v>
      </c>
      <c r="E126" s="126">
        <f t="shared" si="4"/>
        <v>97.10963482193101</v>
      </c>
    </row>
    <row r="127" spans="1:5" ht="16.5">
      <c r="A127" s="8" t="s">
        <v>401</v>
      </c>
      <c r="B127" s="12" t="s">
        <v>428</v>
      </c>
      <c r="C127" s="86">
        <v>142622</v>
      </c>
      <c r="D127" s="86">
        <v>142113.69</v>
      </c>
      <c r="E127" s="126">
        <f t="shared" si="4"/>
        <v>99.64359635960791</v>
      </c>
    </row>
    <row r="128" spans="1:5" ht="16.5">
      <c r="A128" s="8" t="s">
        <v>401</v>
      </c>
      <c r="B128" s="12" t="s">
        <v>499</v>
      </c>
      <c r="C128" s="86">
        <v>88560</v>
      </c>
      <c r="D128" s="86">
        <v>82008</v>
      </c>
      <c r="E128" s="126">
        <f t="shared" si="4"/>
        <v>92.60162601626017</v>
      </c>
    </row>
    <row r="129" spans="1:5" ht="16.5">
      <c r="A129" s="8" t="s">
        <v>401</v>
      </c>
      <c r="B129" s="12" t="s">
        <v>119</v>
      </c>
      <c r="C129" s="86">
        <v>310779</v>
      </c>
      <c r="D129" s="86">
        <v>296686.11</v>
      </c>
      <c r="E129" s="126">
        <f t="shared" si="4"/>
        <v>95.46530170957497</v>
      </c>
    </row>
    <row r="130" spans="1:5" ht="16.5">
      <c r="A130" s="8" t="s">
        <v>401</v>
      </c>
      <c r="B130" s="12" t="s">
        <v>120</v>
      </c>
      <c r="C130" s="86">
        <v>49830</v>
      </c>
      <c r="D130" s="86">
        <v>48956.92</v>
      </c>
      <c r="E130" s="126">
        <f t="shared" si="4"/>
        <v>98.24788280152518</v>
      </c>
    </row>
    <row r="131" spans="1:5" ht="33">
      <c r="A131" s="8" t="s">
        <v>401</v>
      </c>
      <c r="B131" s="12" t="s">
        <v>338</v>
      </c>
      <c r="C131" s="86">
        <v>23462</v>
      </c>
      <c r="D131" s="86">
        <v>18699</v>
      </c>
      <c r="E131" s="126">
        <f t="shared" si="4"/>
        <v>79.69908788679567</v>
      </c>
    </row>
    <row r="132" spans="1:5" ht="33">
      <c r="A132" s="8" t="s">
        <v>401</v>
      </c>
      <c r="B132" s="12" t="s">
        <v>106</v>
      </c>
      <c r="C132" s="86">
        <v>31344</v>
      </c>
      <c r="D132" s="86">
        <v>26849.2</v>
      </c>
      <c r="E132" s="126">
        <f t="shared" si="4"/>
        <v>85.65977539561001</v>
      </c>
    </row>
    <row r="133" spans="1:5" ht="16.5">
      <c r="A133" s="68" t="s">
        <v>401</v>
      </c>
      <c r="B133" s="15" t="s">
        <v>99</v>
      </c>
      <c r="C133" s="86">
        <f>SUM(C135:C146)</f>
        <v>202498</v>
      </c>
      <c r="D133" s="86">
        <f>SUM(D135:D146)</f>
        <v>190190.73000000004</v>
      </c>
      <c r="E133" s="126">
        <f t="shared" si="4"/>
        <v>93.92227577556324</v>
      </c>
    </row>
    <row r="134" spans="1:5" ht="16.5">
      <c r="A134" s="45"/>
      <c r="B134" s="58" t="s">
        <v>407</v>
      </c>
      <c r="C134" s="159" t="s">
        <v>407</v>
      </c>
      <c r="D134" s="58" t="s">
        <v>407</v>
      </c>
      <c r="E134" s="29"/>
    </row>
    <row r="135" spans="1:5" ht="20.25" customHeight="1">
      <c r="A135" s="23"/>
      <c r="B135" s="42" t="s">
        <v>585</v>
      </c>
      <c r="C135" s="80">
        <v>4158</v>
      </c>
      <c r="D135" s="80">
        <v>4157.98</v>
      </c>
      <c r="E135" s="105">
        <f t="shared" si="4"/>
        <v>99.99951899951898</v>
      </c>
    </row>
    <row r="136" spans="1:5" ht="21" customHeight="1">
      <c r="A136" s="23"/>
      <c r="B136" s="42" t="s">
        <v>615</v>
      </c>
      <c r="C136" s="80">
        <v>33500</v>
      </c>
      <c r="D136" s="80">
        <v>27970.2</v>
      </c>
      <c r="E136" s="105">
        <f t="shared" si="4"/>
        <v>83.49313432835821</v>
      </c>
    </row>
    <row r="137" spans="1:5" ht="66" customHeight="1">
      <c r="A137" s="23"/>
      <c r="B137" s="42" t="s">
        <v>208</v>
      </c>
      <c r="C137" s="80">
        <v>98598</v>
      </c>
      <c r="D137" s="80">
        <v>96188.98</v>
      </c>
      <c r="E137" s="105">
        <f t="shared" si="4"/>
        <v>97.5567252885454</v>
      </c>
    </row>
    <row r="138" spans="1:5" ht="16.5">
      <c r="A138" s="23"/>
      <c r="B138" s="42" t="s">
        <v>616</v>
      </c>
      <c r="C138" s="80">
        <v>3500</v>
      </c>
      <c r="D138" s="80">
        <v>2903.5</v>
      </c>
      <c r="E138" s="105">
        <f t="shared" si="4"/>
        <v>82.95714285714286</v>
      </c>
    </row>
    <row r="139" spans="1:5" ht="16.5">
      <c r="A139" s="23"/>
      <c r="B139" s="42" t="s">
        <v>368</v>
      </c>
      <c r="C139" s="80">
        <v>18500</v>
      </c>
      <c r="D139" s="80">
        <v>17823.12</v>
      </c>
      <c r="E139" s="105">
        <f t="shared" si="4"/>
        <v>96.34118918918918</v>
      </c>
    </row>
    <row r="140" spans="1:5" ht="19.5" customHeight="1">
      <c r="A140" s="246"/>
      <c r="B140" s="247" t="s">
        <v>369</v>
      </c>
      <c r="C140" s="84">
        <v>12200</v>
      </c>
      <c r="D140" s="84">
        <v>10711.36</v>
      </c>
      <c r="E140" s="134">
        <f t="shared" si="4"/>
        <v>87.79803278688524</v>
      </c>
    </row>
    <row r="141" spans="1:5" ht="33">
      <c r="A141" s="22"/>
      <c r="B141" s="248" t="s">
        <v>370</v>
      </c>
      <c r="C141" s="90">
        <v>3855</v>
      </c>
      <c r="D141" s="90">
        <v>3748.48</v>
      </c>
      <c r="E141" s="104">
        <f t="shared" si="4"/>
        <v>97.23683527885862</v>
      </c>
    </row>
    <row r="142" spans="1:5" ht="16.5">
      <c r="A142" s="23"/>
      <c r="B142" s="42" t="s">
        <v>371</v>
      </c>
      <c r="C142" s="80">
        <v>18400</v>
      </c>
      <c r="D142" s="80">
        <v>17100</v>
      </c>
      <c r="E142" s="105">
        <f t="shared" si="4"/>
        <v>92.93478260869566</v>
      </c>
    </row>
    <row r="143" spans="1:5" ht="34.5" customHeight="1">
      <c r="A143" s="23"/>
      <c r="B143" s="42" t="s">
        <v>372</v>
      </c>
      <c r="C143" s="80">
        <v>200</v>
      </c>
      <c r="D143" s="80">
        <v>45.4</v>
      </c>
      <c r="E143" s="105">
        <f t="shared" si="4"/>
        <v>22.7</v>
      </c>
    </row>
    <row r="144" spans="1:5" ht="33.75" customHeight="1">
      <c r="A144" s="23"/>
      <c r="B144" s="42" t="s">
        <v>373</v>
      </c>
      <c r="C144" s="80">
        <v>2500</v>
      </c>
      <c r="D144" s="80">
        <v>2454.73</v>
      </c>
      <c r="E144" s="105">
        <f t="shared" si="4"/>
        <v>98.1892</v>
      </c>
    </row>
    <row r="145" spans="1:5" ht="33">
      <c r="A145" s="23"/>
      <c r="B145" s="42" t="s">
        <v>374</v>
      </c>
      <c r="C145" s="80">
        <v>1497</v>
      </c>
      <c r="D145" s="80">
        <v>1496.98</v>
      </c>
      <c r="E145" s="105">
        <f t="shared" si="4"/>
        <v>99.99866399465598</v>
      </c>
    </row>
    <row r="146" spans="1:5" ht="16.5">
      <c r="A146" s="23"/>
      <c r="B146" s="42" t="s">
        <v>376</v>
      </c>
      <c r="C146" s="79">
        <v>5590</v>
      </c>
      <c r="D146" s="79">
        <v>5590</v>
      </c>
      <c r="E146" s="105">
        <f t="shared" si="4"/>
        <v>100</v>
      </c>
    </row>
    <row r="147" spans="1:5" ht="33">
      <c r="A147" s="68" t="s">
        <v>401</v>
      </c>
      <c r="B147" s="12" t="s">
        <v>142</v>
      </c>
      <c r="C147" s="83">
        <v>26000</v>
      </c>
      <c r="D147" s="83">
        <v>25580.78</v>
      </c>
      <c r="E147" s="126">
        <f>D147/C147*100</f>
        <v>98.38761538461537</v>
      </c>
    </row>
    <row r="148" spans="1:5" ht="16.5">
      <c r="A148" s="69" t="s">
        <v>401</v>
      </c>
      <c r="B148" s="12" t="s">
        <v>100</v>
      </c>
      <c r="C148" s="86">
        <f>SUM(C150:C154)</f>
        <v>40410</v>
      </c>
      <c r="D148" s="86">
        <f>SUM(D150:D154)</f>
        <v>33913.29</v>
      </c>
      <c r="E148" s="126">
        <f t="shared" si="4"/>
        <v>83.92301410541945</v>
      </c>
    </row>
    <row r="149" spans="1:5" ht="16.5">
      <c r="A149" s="46"/>
      <c r="B149" s="39" t="s">
        <v>407</v>
      </c>
      <c r="C149" s="160" t="s">
        <v>407</v>
      </c>
      <c r="D149" s="39" t="s">
        <v>407</v>
      </c>
      <c r="E149" s="105"/>
    </row>
    <row r="150" spans="1:5" ht="33">
      <c r="A150" s="23"/>
      <c r="B150" s="42" t="s">
        <v>617</v>
      </c>
      <c r="C150" s="80">
        <v>6000</v>
      </c>
      <c r="D150" s="80">
        <v>5314.34</v>
      </c>
      <c r="E150" s="105">
        <f t="shared" si="4"/>
        <v>88.57233333333333</v>
      </c>
    </row>
    <row r="151" spans="1:5" ht="49.5" customHeight="1">
      <c r="A151" s="23"/>
      <c r="B151" s="42" t="s">
        <v>260</v>
      </c>
      <c r="C151" s="80">
        <v>10100</v>
      </c>
      <c r="D151" s="80">
        <v>7003.48</v>
      </c>
      <c r="E151" s="105">
        <f t="shared" si="4"/>
        <v>69.34138613861386</v>
      </c>
    </row>
    <row r="152" spans="1:5" ht="33.75" customHeight="1">
      <c r="A152" s="23"/>
      <c r="B152" s="42" t="s">
        <v>377</v>
      </c>
      <c r="C152" s="80">
        <v>20000</v>
      </c>
      <c r="D152" s="80">
        <v>19999.86</v>
      </c>
      <c r="E152" s="105">
        <f>D152/C152*100</f>
        <v>99.9993</v>
      </c>
    </row>
    <row r="153" spans="1:5" ht="16.5">
      <c r="A153" s="23"/>
      <c r="B153" s="42" t="s">
        <v>378</v>
      </c>
      <c r="C153" s="80">
        <v>4000</v>
      </c>
      <c r="D153" s="80">
        <v>1285.61</v>
      </c>
      <c r="E153" s="105">
        <f>D153/C153*100</f>
        <v>32.140249999999995</v>
      </c>
    </row>
    <row r="154" spans="1:5" ht="16.5">
      <c r="A154" s="23"/>
      <c r="B154" s="42" t="s">
        <v>379</v>
      </c>
      <c r="C154" s="80">
        <v>310</v>
      </c>
      <c r="D154" s="80">
        <v>310</v>
      </c>
      <c r="E154" s="105">
        <f t="shared" si="4"/>
        <v>100</v>
      </c>
    </row>
    <row r="155" spans="1:6" ht="33">
      <c r="A155" s="249" t="s">
        <v>401</v>
      </c>
      <c r="B155" s="250" t="s">
        <v>618</v>
      </c>
      <c r="C155" s="86">
        <v>3300</v>
      </c>
      <c r="D155" s="86">
        <v>2235</v>
      </c>
      <c r="E155" s="126">
        <f t="shared" si="4"/>
        <v>67.72727272727272</v>
      </c>
      <c r="F155" s="116"/>
    </row>
    <row r="156" spans="1:5" ht="16.5">
      <c r="A156" s="69" t="s">
        <v>401</v>
      </c>
      <c r="B156" s="12" t="s">
        <v>101</v>
      </c>
      <c r="C156" s="86">
        <f>SUM(C158:C167)</f>
        <v>222848</v>
      </c>
      <c r="D156" s="86">
        <f>SUM(D158:D167)</f>
        <v>205428.79</v>
      </c>
      <c r="E156" s="126">
        <f t="shared" si="4"/>
        <v>92.183367138139</v>
      </c>
    </row>
    <row r="157" spans="1:5" ht="16.5">
      <c r="A157" s="46"/>
      <c r="B157" s="39" t="s">
        <v>407</v>
      </c>
      <c r="C157" s="160" t="s">
        <v>407</v>
      </c>
      <c r="D157" s="39" t="s">
        <v>407</v>
      </c>
      <c r="E157" s="105"/>
    </row>
    <row r="158" spans="1:5" ht="16.5">
      <c r="A158" s="23"/>
      <c r="B158" s="42" t="s">
        <v>323</v>
      </c>
      <c r="C158" s="80">
        <v>59000</v>
      </c>
      <c r="D158" s="80">
        <v>54645.9</v>
      </c>
      <c r="E158" s="105">
        <f t="shared" si="4"/>
        <v>92.62016949152543</v>
      </c>
    </row>
    <row r="159" spans="1:5" ht="33">
      <c r="A159" s="23"/>
      <c r="B159" s="42" t="s">
        <v>586</v>
      </c>
      <c r="C159" s="80">
        <v>25000</v>
      </c>
      <c r="D159" s="80">
        <v>22966.28</v>
      </c>
      <c r="E159" s="105">
        <f t="shared" si="4"/>
        <v>91.86512</v>
      </c>
    </row>
    <row r="160" spans="1:5" ht="33">
      <c r="A160" s="23"/>
      <c r="B160" s="42" t="s">
        <v>109</v>
      </c>
      <c r="C160" s="80">
        <v>9000</v>
      </c>
      <c r="D160" s="80">
        <v>2317.75</v>
      </c>
      <c r="E160" s="105">
        <f t="shared" si="4"/>
        <v>25.75277777777778</v>
      </c>
    </row>
    <row r="161" spans="1:5" ht="54.75" customHeight="1">
      <c r="A161" s="23"/>
      <c r="B161" s="42" t="s">
        <v>261</v>
      </c>
      <c r="C161" s="80">
        <v>62394</v>
      </c>
      <c r="D161" s="80">
        <v>59799.73</v>
      </c>
      <c r="E161" s="105">
        <f t="shared" si="4"/>
        <v>95.8421162291246</v>
      </c>
    </row>
    <row r="162" spans="1:5" ht="18.75" customHeight="1">
      <c r="A162" s="23"/>
      <c r="B162" s="42" t="s">
        <v>262</v>
      </c>
      <c r="C162" s="80">
        <v>2000</v>
      </c>
      <c r="D162" s="80">
        <v>1932.56</v>
      </c>
      <c r="E162" s="105">
        <f>D162/C162*100</f>
        <v>96.628</v>
      </c>
    </row>
    <row r="163" spans="1:5" ht="16.5">
      <c r="A163" s="23"/>
      <c r="B163" s="42" t="s">
        <v>263</v>
      </c>
      <c r="C163" s="80">
        <v>18000</v>
      </c>
      <c r="D163" s="80">
        <v>16334.45</v>
      </c>
      <c r="E163" s="105">
        <f t="shared" si="4"/>
        <v>90.74694444444444</v>
      </c>
    </row>
    <row r="164" spans="1:5" ht="16.5">
      <c r="A164" s="23"/>
      <c r="B164" s="42" t="s">
        <v>264</v>
      </c>
      <c r="C164" s="80">
        <v>43306</v>
      </c>
      <c r="D164" s="80">
        <v>43305.12</v>
      </c>
      <c r="E164" s="105">
        <f>D164/C164*100</f>
        <v>99.997967949014</v>
      </c>
    </row>
    <row r="165" spans="1:5" ht="49.5">
      <c r="A165" s="23"/>
      <c r="B165" s="42" t="s">
        <v>380</v>
      </c>
      <c r="C165" s="80">
        <v>693</v>
      </c>
      <c r="D165" s="80">
        <v>672</v>
      </c>
      <c r="E165" s="105">
        <f>D165/C165*100</f>
        <v>96.96969696969697</v>
      </c>
    </row>
    <row r="166" spans="1:5" ht="49.5">
      <c r="A166" s="23"/>
      <c r="B166" s="42" t="s">
        <v>603</v>
      </c>
      <c r="C166" s="80">
        <v>2145</v>
      </c>
      <c r="D166" s="80">
        <v>2145</v>
      </c>
      <c r="E166" s="105">
        <f>D166/C166*100</f>
        <v>100</v>
      </c>
    </row>
    <row r="167" spans="1:5" ht="33">
      <c r="A167" s="23"/>
      <c r="B167" s="42" t="s">
        <v>231</v>
      </c>
      <c r="C167" s="80">
        <v>1310</v>
      </c>
      <c r="D167" s="80">
        <v>1310</v>
      </c>
      <c r="E167" s="105">
        <f t="shared" si="4"/>
        <v>100</v>
      </c>
    </row>
    <row r="168" spans="1:5" ht="16.5">
      <c r="A168" s="8" t="s">
        <v>401</v>
      </c>
      <c r="B168" s="12" t="s">
        <v>327</v>
      </c>
      <c r="C168" s="86">
        <v>6000</v>
      </c>
      <c r="D168" s="86">
        <v>5188.94</v>
      </c>
      <c r="E168" s="126">
        <f t="shared" si="4"/>
        <v>86.48233333333333</v>
      </c>
    </row>
    <row r="169" spans="1:5" ht="33">
      <c r="A169" s="47" t="s">
        <v>401</v>
      </c>
      <c r="B169" s="141" t="s">
        <v>591</v>
      </c>
      <c r="C169" s="112">
        <v>5000</v>
      </c>
      <c r="D169" s="112">
        <v>4956.88</v>
      </c>
      <c r="E169" s="142">
        <f t="shared" si="4"/>
        <v>99.1376</v>
      </c>
    </row>
    <row r="170" spans="1:5" ht="33">
      <c r="A170" s="75" t="s">
        <v>401</v>
      </c>
      <c r="B170" s="10" t="s">
        <v>592</v>
      </c>
      <c r="C170" s="89">
        <v>22000</v>
      </c>
      <c r="D170" s="89">
        <v>19279.09</v>
      </c>
      <c r="E170" s="135">
        <f t="shared" si="4"/>
        <v>87.63222727272726</v>
      </c>
    </row>
    <row r="171" spans="1:5" ht="31.5" customHeight="1">
      <c r="A171" s="8" t="s">
        <v>401</v>
      </c>
      <c r="B171" s="12" t="s">
        <v>23</v>
      </c>
      <c r="C171" s="86">
        <v>1500</v>
      </c>
      <c r="D171" s="86">
        <v>383.08</v>
      </c>
      <c r="E171" s="126">
        <f t="shared" si="4"/>
        <v>25.538666666666664</v>
      </c>
    </row>
    <row r="172" spans="1:5" ht="16.5">
      <c r="A172" s="8" t="s">
        <v>401</v>
      </c>
      <c r="B172" s="12" t="s">
        <v>501</v>
      </c>
      <c r="C172" s="86">
        <v>10282</v>
      </c>
      <c r="D172" s="86">
        <v>10059.38</v>
      </c>
      <c r="E172" s="126">
        <f t="shared" si="4"/>
        <v>97.8348570317059</v>
      </c>
    </row>
    <row r="173" spans="1:5" ht="33">
      <c r="A173" s="8" t="s">
        <v>401</v>
      </c>
      <c r="B173" s="12" t="s">
        <v>502</v>
      </c>
      <c r="C173" s="86">
        <v>11000</v>
      </c>
      <c r="D173" s="86">
        <v>10634</v>
      </c>
      <c r="E173" s="126">
        <f t="shared" si="4"/>
        <v>96.67272727272727</v>
      </c>
    </row>
    <row r="174" spans="1:5" ht="33">
      <c r="A174" s="8" t="s">
        <v>401</v>
      </c>
      <c r="B174" s="12" t="s">
        <v>353</v>
      </c>
      <c r="C174" s="86">
        <v>54963</v>
      </c>
      <c r="D174" s="86">
        <v>54963</v>
      </c>
      <c r="E174" s="126">
        <f t="shared" si="4"/>
        <v>100</v>
      </c>
    </row>
    <row r="175" spans="1:5" ht="16.5">
      <c r="A175" s="8" t="s">
        <v>401</v>
      </c>
      <c r="B175" s="12" t="s">
        <v>24</v>
      </c>
      <c r="C175" s="86">
        <v>35000</v>
      </c>
      <c r="D175" s="86">
        <v>31790.48</v>
      </c>
      <c r="E175" s="126">
        <f aca="true" t="shared" si="5" ref="E175:E180">D175/C175*100</f>
        <v>90.82994285714285</v>
      </c>
    </row>
    <row r="176" spans="1:5" ht="50.25" customHeight="1">
      <c r="A176" s="8" t="s">
        <v>401</v>
      </c>
      <c r="B176" s="12" t="s">
        <v>283</v>
      </c>
      <c r="C176" s="86">
        <v>8500</v>
      </c>
      <c r="D176" s="86">
        <v>6193.87</v>
      </c>
      <c r="E176" s="126">
        <f t="shared" si="5"/>
        <v>72.86905882352941</v>
      </c>
    </row>
    <row r="177" spans="1:5" ht="33" customHeight="1">
      <c r="A177" s="8" t="s">
        <v>401</v>
      </c>
      <c r="B177" s="12" t="s">
        <v>35</v>
      </c>
      <c r="C177" s="86">
        <v>78100</v>
      </c>
      <c r="D177" s="86">
        <v>77310.13</v>
      </c>
      <c r="E177" s="126">
        <f t="shared" si="5"/>
        <v>98.98864276568501</v>
      </c>
    </row>
    <row r="178" spans="1:5" ht="49.5" customHeight="1">
      <c r="A178" s="8" t="s">
        <v>401</v>
      </c>
      <c r="B178" s="12" t="s">
        <v>284</v>
      </c>
      <c r="C178" s="86">
        <v>38367</v>
      </c>
      <c r="D178" s="86">
        <v>0</v>
      </c>
      <c r="E178" s="126">
        <f t="shared" si="5"/>
        <v>0</v>
      </c>
    </row>
    <row r="179" spans="1:5" ht="49.5" customHeight="1">
      <c r="A179" s="8" t="s">
        <v>401</v>
      </c>
      <c r="B179" s="12" t="s">
        <v>275</v>
      </c>
      <c r="C179" s="86">
        <v>200000</v>
      </c>
      <c r="D179" s="86">
        <v>550</v>
      </c>
      <c r="E179" s="126">
        <f>D179/C179*100</f>
        <v>0.27499999999999997</v>
      </c>
    </row>
    <row r="180" spans="1:5" ht="66" customHeight="1">
      <c r="A180" s="8" t="s">
        <v>401</v>
      </c>
      <c r="B180" s="12" t="s">
        <v>286</v>
      </c>
      <c r="C180" s="86">
        <v>10000</v>
      </c>
      <c r="D180" s="86">
        <v>0</v>
      </c>
      <c r="E180" s="126">
        <f t="shared" si="5"/>
        <v>0</v>
      </c>
    </row>
    <row r="181" spans="1:5" ht="48.75" customHeight="1">
      <c r="A181" s="8" t="s">
        <v>401</v>
      </c>
      <c r="B181" s="12" t="s">
        <v>274</v>
      </c>
      <c r="C181" s="86">
        <v>57633</v>
      </c>
      <c r="D181" s="86">
        <v>57632.8</v>
      </c>
      <c r="E181" s="126">
        <f>D181/C181*100</f>
        <v>99.99965297659328</v>
      </c>
    </row>
    <row r="182" spans="1:5" ht="66" customHeight="1">
      <c r="A182" s="8" t="s">
        <v>401</v>
      </c>
      <c r="B182" s="12" t="s">
        <v>324</v>
      </c>
      <c r="C182" s="86">
        <v>34000</v>
      </c>
      <c r="D182" s="86">
        <v>11858.4</v>
      </c>
      <c r="E182" s="126">
        <f t="shared" si="4"/>
        <v>34.87764705882353</v>
      </c>
    </row>
    <row r="183" spans="1:5" ht="16.5">
      <c r="A183" s="8" t="s">
        <v>401</v>
      </c>
      <c r="B183" s="12" t="s">
        <v>292</v>
      </c>
      <c r="C183" s="86">
        <v>14500</v>
      </c>
      <c r="D183" s="86">
        <v>0</v>
      </c>
      <c r="E183" s="126">
        <f t="shared" si="4"/>
        <v>0</v>
      </c>
    </row>
    <row r="184" spans="1:5" ht="16.5">
      <c r="A184" s="8" t="s">
        <v>401</v>
      </c>
      <c r="B184" s="12" t="s">
        <v>293</v>
      </c>
      <c r="C184" s="86">
        <v>15000</v>
      </c>
      <c r="D184" s="86">
        <v>0</v>
      </c>
      <c r="E184" s="126">
        <f t="shared" si="4"/>
        <v>0</v>
      </c>
    </row>
    <row r="185" spans="1:5" ht="16.5">
      <c r="A185" s="8" t="s">
        <v>401</v>
      </c>
      <c r="B185" s="12" t="s">
        <v>296</v>
      </c>
      <c r="C185" s="86">
        <v>8000</v>
      </c>
      <c r="D185" s="86">
        <v>0</v>
      </c>
      <c r="E185" s="126">
        <f t="shared" si="4"/>
        <v>0</v>
      </c>
    </row>
    <row r="186" spans="1:5" ht="16.5">
      <c r="A186" s="8" t="s">
        <v>401</v>
      </c>
      <c r="B186" s="12" t="s">
        <v>294</v>
      </c>
      <c r="C186" s="86">
        <v>56600</v>
      </c>
      <c r="D186" s="86">
        <v>56600</v>
      </c>
      <c r="E186" s="126">
        <f>D186/C186*100</f>
        <v>100</v>
      </c>
    </row>
    <row r="187" spans="1:5" ht="33">
      <c r="A187" s="8" t="s">
        <v>401</v>
      </c>
      <c r="B187" s="12" t="s">
        <v>295</v>
      </c>
      <c r="C187" s="86">
        <v>10000</v>
      </c>
      <c r="D187" s="86">
        <v>10000</v>
      </c>
      <c r="E187" s="126">
        <f>D187/C187*100</f>
        <v>100</v>
      </c>
    </row>
    <row r="188" spans="1:5" ht="33">
      <c r="A188" s="26" t="s">
        <v>335</v>
      </c>
      <c r="B188" s="12" t="s">
        <v>115</v>
      </c>
      <c r="C188" s="86">
        <f>SUM(C190:C194)</f>
        <v>52200</v>
      </c>
      <c r="D188" s="86">
        <f>SUM(D190:D194)</f>
        <v>39421.270000000004</v>
      </c>
      <c r="E188" s="126">
        <f>D188/C188*100</f>
        <v>75.51967432950192</v>
      </c>
    </row>
    <row r="189" spans="1:5" ht="16.5">
      <c r="A189" s="46" t="s">
        <v>597</v>
      </c>
      <c r="B189" s="12"/>
      <c r="C189" s="86"/>
      <c r="D189" s="86"/>
      <c r="E189" s="126"/>
    </row>
    <row r="190" spans="1:5" ht="33">
      <c r="A190" s="8" t="s">
        <v>401</v>
      </c>
      <c r="B190" s="11" t="s">
        <v>471</v>
      </c>
      <c r="C190" s="80">
        <v>3000</v>
      </c>
      <c r="D190" s="80">
        <v>2500</v>
      </c>
      <c r="E190" s="105">
        <f>D190/C190*100</f>
        <v>83.33333333333334</v>
      </c>
    </row>
    <row r="191" spans="1:5" ht="33">
      <c r="A191" s="8" t="s">
        <v>401</v>
      </c>
      <c r="B191" s="11" t="s">
        <v>326</v>
      </c>
      <c r="C191" s="80">
        <v>7900</v>
      </c>
      <c r="D191" s="80">
        <v>7880</v>
      </c>
      <c r="E191" s="105">
        <f>D191/C191*100</f>
        <v>99.74683544303798</v>
      </c>
    </row>
    <row r="192" spans="1:5" ht="16.5">
      <c r="A192" s="8" t="s">
        <v>401</v>
      </c>
      <c r="B192" s="11" t="s">
        <v>325</v>
      </c>
      <c r="C192" s="80">
        <v>5000</v>
      </c>
      <c r="D192" s="80">
        <v>4588.95</v>
      </c>
      <c r="E192" s="105">
        <f>D192/C192*100</f>
        <v>91.779</v>
      </c>
    </row>
    <row r="193" spans="1:5" ht="16.5">
      <c r="A193" s="8" t="s">
        <v>401</v>
      </c>
      <c r="B193" s="11" t="s">
        <v>593</v>
      </c>
      <c r="C193" s="80">
        <v>10500</v>
      </c>
      <c r="D193" s="80">
        <v>2270.28</v>
      </c>
      <c r="E193" s="105">
        <f>D193/C193*100</f>
        <v>21.62171428571429</v>
      </c>
    </row>
    <row r="194" spans="1:5" ht="33">
      <c r="A194" s="47" t="s">
        <v>401</v>
      </c>
      <c r="B194" s="43" t="s">
        <v>594</v>
      </c>
      <c r="C194" s="84">
        <v>25800</v>
      </c>
      <c r="D194" s="84">
        <v>22182.04</v>
      </c>
      <c r="E194" s="134">
        <f>D194/C194*100</f>
        <v>85.9768992248062</v>
      </c>
    </row>
    <row r="195" spans="1:5" ht="16.5">
      <c r="A195" s="36" t="s">
        <v>496</v>
      </c>
      <c r="B195" s="10" t="s">
        <v>419</v>
      </c>
      <c r="C195" s="89">
        <f>SUM(C198:C204)</f>
        <v>256673</v>
      </c>
      <c r="D195" s="89">
        <f>SUM(D198:D204)</f>
        <v>243078.69</v>
      </c>
      <c r="E195" s="135">
        <f t="shared" si="4"/>
        <v>94.70364627366338</v>
      </c>
    </row>
    <row r="196" spans="1:5" ht="33">
      <c r="A196" s="23"/>
      <c r="B196" s="11" t="s">
        <v>408</v>
      </c>
      <c r="C196" s="80"/>
      <c r="D196" s="80"/>
      <c r="E196" s="29"/>
    </row>
    <row r="197" spans="1:5" ht="16.5">
      <c r="A197" s="46" t="s">
        <v>597</v>
      </c>
      <c r="B197" s="11"/>
      <c r="C197" s="80"/>
      <c r="D197" s="80"/>
      <c r="E197" s="29"/>
    </row>
    <row r="198" spans="1:5" s="116" customFormat="1" ht="33" customHeight="1">
      <c r="A198" s="118" t="s">
        <v>401</v>
      </c>
      <c r="B198" s="102" t="s">
        <v>612</v>
      </c>
      <c r="C198" s="117">
        <v>500</v>
      </c>
      <c r="D198" s="117">
        <v>377.03</v>
      </c>
      <c r="E198" s="127">
        <f>D198/C198*100</f>
        <v>75.40599999999999</v>
      </c>
    </row>
    <row r="199" spans="1:5" ht="16.5">
      <c r="A199" s="8" t="s">
        <v>401</v>
      </c>
      <c r="B199" s="11" t="s">
        <v>178</v>
      </c>
      <c r="C199" s="80">
        <v>172800</v>
      </c>
      <c r="D199" s="80">
        <v>163035.01</v>
      </c>
      <c r="E199" s="105">
        <f t="shared" si="4"/>
        <v>94.34896412037037</v>
      </c>
    </row>
    <row r="200" spans="1:5" ht="16.5">
      <c r="A200" s="8" t="s">
        <v>401</v>
      </c>
      <c r="B200" s="11" t="s">
        <v>179</v>
      </c>
      <c r="C200" s="80">
        <v>10537</v>
      </c>
      <c r="D200" s="80">
        <v>10536.44</v>
      </c>
      <c r="E200" s="105">
        <f t="shared" si="4"/>
        <v>99.99468539432476</v>
      </c>
    </row>
    <row r="201" spans="1:5" ht="16.5">
      <c r="A201" s="8" t="s">
        <v>401</v>
      </c>
      <c r="B201" s="11" t="s">
        <v>184</v>
      </c>
      <c r="C201" s="80">
        <v>28192</v>
      </c>
      <c r="D201" s="80">
        <v>25942.09</v>
      </c>
      <c r="E201" s="105">
        <f t="shared" si="4"/>
        <v>92.01933172531214</v>
      </c>
    </row>
    <row r="202" spans="1:5" ht="16.5">
      <c r="A202" s="8" t="s">
        <v>401</v>
      </c>
      <c r="B202" s="11" t="s">
        <v>185</v>
      </c>
      <c r="C202" s="80">
        <v>10627</v>
      </c>
      <c r="D202" s="80">
        <v>10626.12</v>
      </c>
      <c r="E202" s="105">
        <f t="shared" si="4"/>
        <v>99.99171920579656</v>
      </c>
    </row>
    <row r="203" spans="1:5" ht="16.5">
      <c r="A203" s="8" t="s">
        <v>401</v>
      </c>
      <c r="B203" s="11" t="s">
        <v>186</v>
      </c>
      <c r="C203" s="80">
        <v>3600</v>
      </c>
      <c r="D203" s="80">
        <v>2145</v>
      </c>
      <c r="E203" s="105">
        <f>D203/C203*100</f>
        <v>59.583333333333336</v>
      </c>
    </row>
    <row r="204" spans="1:5" ht="33">
      <c r="A204" s="8" t="s">
        <v>401</v>
      </c>
      <c r="B204" s="43" t="s">
        <v>187</v>
      </c>
      <c r="C204" s="80">
        <v>30417</v>
      </c>
      <c r="D204" s="80">
        <v>30417</v>
      </c>
      <c r="E204" s="105">
        <f t="shared" si="4"/>
        <v>100</v>
      </c>
    </row>
    <row r="205" spans="1:5" ht="16.5">
      <c r="A205" s="34"/>
      <c r="B205" s="13" t="s">
        <v>402</v>
      </c>
      <c r="C205" s="91">
        <f>SUM(C106,,C114,C122,C188,C195)</f>
        <v>4391306</v>
      </c>
      <c r="D205" s="91">
        <f>SUM(D106,D114,D122,D188,D195)</f>
        <v>3903671.159999999</v>
      </c>
      <c r="E205" s="123">
        <f t="shared" si="4"/>
        <v>88.89544841557384</v>
      </c>
    </row>
    <row r="206" spans="1:5" ht="74.25" customHeight="1">
      <c r="A206" s="72" t="s">
        <v>174</v>
      </c>
      <c r="B206" s="315" t="s">
        <v>235</v>
      </c>
      <c r="C206" s="316"/>
      <c r="D206" s="316"/>
      <c r="E206" s="316"/>
    </row>
    <row r="207" spans="1:5" ht="61.5" customHeight="1">
      <c r="A207" s="70" t="s">
        <v>108</v>
      </c>
      <c r="B207" s="298" t="s">
        <v>497</v>
      </c>
      <c r="C207" s="299"/>
      <c r="D207" s="299"/>
      <c r="E207" s="299"/>
    </row>
    <row r="208" spans="1:5" ht="16.5">
      <c r="A208" s="34"/>
      <c r="B208" s="14" t="s">
        <v>396</v>
      </c>
      <c r="C208" s="3" t="s">
        <v>387</v>
      </c>
      <c r="D208" s="3" t="s">
        <v>398</v>
      </c>
      <c r="E208" s="48" t="s">
        <v>399</v>
      </c>
    </row>
    <row r="209" spans="1:5" ht="33">
      <c r="A209" s="36" t="s">
        <v>524</v>
      </c>
      <c r="B209" s="10" t="s">
        <v>580</v>
      </c>
      <c r="C209" s="92">
        <f>SUM(C211:C212)</f>
        <v>1994</v>
      </c>
      <c r="D209" s="89">
        <f>SUM(D211:D212)</f>
        <v>1994</v>
      </c>
      <c r="E209" s="124">
        <f>D209/C209*100</f>
        <v>100</v>
      </c>
    </row>
    <row r="210" spans="1:5" ht="16.5">
      <c r="A210" s="60" t="s">
        <v>400</v>
      </c>
      <c r="B210" s="11"/>
      <c r="C210" s="78"/>
      <c r="D210" s="78"/>
      <c r="E210" s="128"/>
    </row>
    <row r="211" spans="1:5" ht="36" customHeight="1">
      <c r="A211" s="8" t="s">
        <v>401</v>
      </c>
      <c r="B211" s="11" t="s">
        <v>25</v>
      </c>
      <c r="C211" s="80">
        <v>1094</v>
      </c>
      <c r="D211" s="80">
        <v>1094</v>
      </c>
      <c r="E211" s="105">
        <f>D211/C211*100</f>
        <v>100</v>
      </c>
    </row>
    <row r="212" spans="1:5" ht="36.75" customHeight="1">
      <c r="A212" s="8" t="s">
        <v>401</v>
      </c>
      <c r="B212" s="11" t="s">
        <v>528</v>
      </c>
      <c r="C212" s="80">
        <v>900</v>
      </c>
      <c r="D212" s="80">
        <v>900</v>
      </c>
      <c r="E212" s="129">
        <f>D212/C212*100</f>
        <v>100</v>
      </c>
    </row>
    <row r="213" spans="1:5" ht="16.5">
      <c r="A213" s="34"/>
      <c r="B213" s="13" t="s">
        <v>402</v>
      </c>
      <c r="C213" s="91">
        <f>SUM(C209)</f>
        <v>1994</v>
      </c>
      <c r="D213" s="91">
        <f>SUM(D209)</f>
        <v>1994</v>
      </c>
      <c r="E213" s="123">
        <f>D213/C213*100</f>
        <v>100</v>
      </c>
    </row>
    <row r="214" spans="1:5" ht="64.5" customHeight="1">
      <c r="A214" s="37"/>
      <c r="B214" s="294" t="s">
        <v>409</v>
      </c>
      <c r="C214" s="295"/>
      <c r="D214" s="295"/>
      <c r="E214" s="295"/>
    </row>
    <row r="215" spans="1:5" ht="16.5">
      <c r="A215" s="34"/>
      <c r="B215" s="14" t="s">
        <v>396</v>
      </c>
      <c r="C215" s="3" t="s">
        <v>397</v>
      </c>
      <c r="D215" s="3" t="s">
        <v>398</v>
      </c>
      <c r="E215" s="3" t="s">
        <v>399</v>
      </c>
    </row>
    <row r="216" spans="1:5" ht="16.5">
      <c r="A216" s="30" t="s">
        <v>503</v>
      </c>
      <c r="B216" s="15" t="s">
        <v>504</v>
      </c>
      <c r="C216" s="78">
        <f>SUM(C218:C223)</f>
        <v>24000</v>
      </c>
      <c r="D216" s="78">
        <f>SUM(D218:D223)</f>
        <v>20845.519999999997</v>
      </c>
      <c r="E216" s="126">
        <f>D216/C216*100</f>
        <v>86.85633333333332</v>
      </c>
    </row>
    <row r="217" spans="1:5" ht="16.5">
      <c r="A217" s="27" t="s">
        <v>597</v>
      </c>
      <c r="B217" s="15"/>
      <c r="C217" s="78"/>
      <c r="D217" s="78"/>
      <c r="E217" s="126"/>
    </row>
    <row r="218" spans="1:5" ht="33" customHeight="1">
      <c r="A218" s="8" t="s">
        <v>401</v>
      </c>
      <c r="B218" s="11" t="s">
        <v>16</v>
      </c>
      <c r="C218" s="80">
        <v>7900</v>
      </c>
      <c r="D218" s="80">
        <v>6598.71</v>
      </c>
      <c r="E218" s="105">
        <f aca="true" t="shared" si="6" ref="E218:E224">D218/C218*100</f>
        <v>83.5279746835443</v>
      </c>
    </row>
    <row r="219" spans="1:5" ht="33" customHeight="1">
      <c r="A219" s="8" t="s">
        <v>401</v>
      </c>
      <c r="B219" s="11" t="s">
        <v>604</v>
      </c>
      <c r="C219" s="80">
        <v>1900</v>
      </c>
      <c r="D219" s="80">
        <v>1808.5</v>
      </c>
      <c r="E219" s="105">
        <f t="shared" si="6"/>
        <v>95.1842105263158</v>
      </c>
    </row>
    <row r="220" spans="1:5" ht="49.5" customHeight="1">
      <c r="A220" s="8" t="s">
        <v>401</v>
      </c>
      <c r="B220" s="11" t="s">
        <v>17</v>
      </c>
      <c r="C220" s="80">
        <v>1500</v>
      </c>
      <c r="D220" s="80">
        <v>661.11</v>
      </c>
      <c r="E220" s="105">
        <f t="shared" si="6"/>
        <v>44.074000000000005</v>
      </c>
    </row>
    <row r="221" spans="1:5" ht="32.25" customHeight="1">
      <c r="A221" s="8" t="s">
        <v>401</v>
      </c>
      <c r="B221" s="11" t="s">
        <v>591</v>
      </c>
      <c r="C221" s="80">
        <v>2300</v>
      </c>
      <c r="D221" s="80">
        <v>1895.4</v>
      </c>
      <c r="E221" s="105">
        <f t="shared" si="6"/>
        <v>82.40869565217392</v>
      </c>
    </row>
    <row r="222" spans="1:5" ht="33">
      <c r="A222" s="47" t="s">
        <v>401</v>
      </c>
      <c r="B222" s="43" t="s">
        <v>535</v>
      </c>
      <c r="C222" s="84">
        <v>500</v>
      </c>
      <c r="D222" s="84">
        <v>121.8</v>
      </c>
      <c r="E222" s="134">
        <f>D222/C222*100</f>
        <v>24.36</v>
      </c>
    </row>
    <row r="223" spans="1:5" ht="16.5">
      <c r="A223" s="40" t="s">
        <v>401</v>
      </c>
      <c r="B223" s="251" t="s">
        <v>79</v>
      </c>
      <c r="C223" s="252">
        <v>9900</v>
      </c>
      <c r="D223" s="252">
        <v>9760</v>
      </c>
      <c r="E223" s="253">
        <f t="shared" si="6"/>
        <v>98.58585858585859</v>
      </c>
    </row>
    <row r="224" spans="1:5" ht="16.5">
      <c r="A224" s="34"/>
      <c r="B224" s="13" t="s">
        <v>402</v>
      </c>
      <c r="C224" s="85">
        <f>C216</f>
        <v>24000</v>
      </c>
      <c r="D224" s="85">
        <f>D216</f>
        <v>20845.519999999997</v>
      </c>
      <c r="E224" s="123">
        <f t="shared" si="6"/>
        <v>86.85633333333332</v>
      </c>
    </row>
    <row r="225" spans="1:5" ht="60.75" customHeight="1">
      <c r="A225" s="71" t="s">
        <v>107</v>
      </c>
      <c r="B225" s="304" t="s">
        <v>375</v>
      </c>
      <c r="C225" s="304"/>
      <c r="D225" s="304"/>
      <c r="E225" s="305"/>
    </row>
    <row r="226" spans="1:5" ht="69.75" customHeight="1">
      <c r="A226" s="70" t="s">
        <v>107</v>
      </c>
      <c r="B226" s="298" t="s">
        <v>410</v>
      </c>
      <c r="C226" s="306"/>
      <c r="D226" s="306"/>
      <c r="E226" s="306"/>
    </row>
    <row r="227" spans="1:5" ht="16.5">
      <c r="A227" s="34"/>
      <c r="B227" s="14" t="s">
        <v>396</v>
      </c>
      <c r="C227" s="3" t="s">
        <v>397</v>
      </c>
      <c r="D227" s="3" t="s">
        <v>398</v>
      </c>
      <c r="E227" s="3" t="s">
        <v>399</v>
      </c>
    </row>
    <row r="228" spans="1:5" ht="16.5">
      <c r="A228" s="36" t="s">
        <v>525</v>
      </c>
      <c r="B228" s="10" t="s">
        <v>526</v>
      </c>
      <c r="C228" s="86">
        <f>SUM(C230:C230)</f>
        <v>11000</v>
      </c>
      <c r="D228" s="86">
        <f>SUM(D230:D230)</f>
        <v>10966.92</v>
      </c>
      <c r="E228" s="135">
        <f>D228/C228*100</f>
        <v>99.69927272727273</v>
      </c>
    </row>
    <row r="229" spans="1:5" ht="16.5">
      <c r="A229" s="27" t="s">
        <v>597</v>
      </c>
      <c r="B229" s="12"/>
      <c r="C229" s="86"/>
      <c r="D229" s="86"/>
      <c r="E229" s="126"/>
    </row>
    <row r="230" spans="1:5" ht="34.5" customHeight="1">
      <c r="A230" s="8" t="s">
        <v>401</v>
      </c>
      <c r="B230" s="119" t="s">
        <v>18</v>
      </c>
      <c r="C230" s="80">
        <v>11000</v>
      </c>
      <c r="D230" s="80">
        <v>10966.92</v>
      </c>
      <c r="E230" s="105">
        <f aca="true" t="shared" si="7" ref="E230:E259">D230/C230*100</f>
        <v>99.69927272727273</v>
      </c>
    </row>
    <row r="231" spans="1:5" ht="16.5">
      <c r="A231" s="26" t="s">
        <v>527</v>
      </c>
      <c r="B231" s="12" t="s">
        <v>110</v>
      </c>
      <c r="C231" s="83">
        <f>SUM(C233:C237,C252:C264)</f>
        <v>231245</v>
      </c>
      <c r="D231" s="83">
        <f>SUM(D233:D237,D252:D264)</f>
        <v>195690.63999999998</v>
      </c>
      <c r="E231" s="126">
        <f t="shared" si="7"/>
        <v>84.62480918506346</v>
      </c>
    </row>
    <row r="232" spans="1:5" ht="16.5">
      <c r="A232" s="27" t="s">
        <v>597</v>
      </c>
      <c r="B232" s="12"/>
      <c r="C232" s="35"/>
      <c r="D232" s="35"/>
      <c r="E232" s="28"/>
    </row>
    <row r="233" spans="1:5" ht="16.5">
      <c r="A233" s="8" t="s">
        <v>401</v>
      </c>
      <c r="B233" s="11" t="s">
        <v>429</v>
      </c>
      <c r="C233" s="80">
        <v>1994</v>
      </c>
      <c r="D233" s="80">
        <v>783.86</v>
      </c>
      <c r="E233" s="79">
        <f t="shared" si="7"/>
        <v>39.310932798395186</v>
      </c>
    </row>
    <row r="234" spans="1:5" ht="16.5">
      <c r="A234" s="8" t="s">
        <v>401</v>
      </c>
      <c r="B234" s="11" t="s">
        <v>430</v>
      </c>
      <c r="C234" s="80">
        <v>500</v>
      </c>
      <c r="D234" s="80">
        <v>126.23</v>
      </c>
      <c r="E234" s="79">
        <f t="shared" si="7"/>
        <v>25.246000000000002</v>
      </c>
    </row>
    <row r="235" spans="1:5" ht="33">
      <c r="A235" s="8" t="s">
        <v>401</v>
      </c>
      <c r="B235" s="11" t="s">
        <v>116</v>
      </c>
      <c r="C235" s="80">
        <v>4800</v>
      </c>
      <c r="D235" s="80">
        <v>4400</v>
      </c>
      <c r="E235" s="79">
        <f t="shared" si="7"/>
        <v>91.66666666666666</v>
      </c>
    </row>
    <row r="236" spans="1:5" ht="16.5">
      <c r="A236" s="8" t="s">
        <v>401</v>
      </c>
      <c r="B236" s="11" t="s">
        <v>117</v>
      </c>
      <c r="C236" s="80">
        <v>16200</v>
      </c>
      <c r="D236" s="80">
        <v>14949</v>
      </c>
      <c r="E236" s="79">
        <f t="shared" si="7"/>
        <v>92.27777777777779</v>
      </c>
    </row>
    <row r="237" spans="1:5" ht="16.5">
      <c r="A237" s="8" t="s">
        <v>401</v>
      </c>
      <c r="B237" s="11" t="s">
        <v>99</v>
      </c>
      <c r="C237" s="80">
        <f>SUM(C239:C251)</f>
        <v>83618</v>
      </c>
      <c r="D237" s="80">
        <f>SUM(D239:D251)</f>
        <v>61240.079999999994</v>
      </c>
      <c r="E237" s="79"/>
    </row>
    <row r="238" spans="1:5" ht="16.5">
      <c r="A238" s="8"/>
      <c r="B238" s="11" t="s">
        <v>407</v>
      </c>
      <c r="C238" s="80" t="s">
        <v>407</v>
      </c>
      <c r="D238" s="80" t="s">
        <v>407</v>
      </c>
      <c r="E238" s="79"/>
    </row>
    <row r="239" spans="1:5" ht="66">
      <c r="A239" s="8"/>
      <c r="B239" s="11" t="s">
        <v>114</v>
      </c>
      <c r="C239" s="80">
        <v>55515</v>
      </c>
      <c r="D239" s="80">
        <v>39171.66</v>
      </c>
      <c r="E239" s="79">
        <f t="shared" si="7"/>
        <v>70.56049716292895</v>
      </c>
    </row>
    <row r="240" spans="1:5" ht="33">
      <c r="A240" s="8"/>
      <c r="B240" s="11" t="s">
        <v>355</v>
      </c>
      <c r="C240" s="80">
        <v>2000</v>
      </c>
      <c r="D240" s="80">
        <v>1999</v>
      </c>
      <c r="E240" s="79">
        <f t="shared" si="7"/>
        <v>99.95</v>
      </c>
    </row>
    <row r="241" spans="1:5" ht="33">
      <c r="A241" s="8"/>
      <c r="B241" s="11" t="s">
        <v>356</v>
      </c>
      <c r="C241" s="80">
        <v>2000</v>
      </c>
      <c r="D241" s="80">
        <v>1955.85</v>
      </c>
      <c r="E241" s="79">
        <f>D241/C241*100</f>
        <v>97.79249999999999</v>
      </c>
    </row>
    <row r="242" spans="1:5" ht="33">
      <c r="A242" s="8"/>
      <c r="B242" s="11" t="s">
        <v>357</v>
      </c>
      <c r="C242" s="80">
        <v>2000</v>
      </c>
      <c r="D242" s="80">
        <v>1999.03</v>
      </c>
      <c r="E242" s="79">
        <f>D242/C242*100</f>
        <v>99.9515</v>
      </c>
    </row>
    <row r="243" spans="1:5" ht="33">
      <c r="A243" s="8"/>
      <c r="B243" s="11" t="s">
        <v>358</v>
      </c>
      <c r="C243" s="80">
        <v>2000</v>
      </c>
      <c r="D243" s="80">
        <v>2000</v>
      </c>
      <c r="E243" s="79">
        <f>D243/C243*100</f>
        <v>100</v>
      </c>
    </row>
    <row r="244" spans="1:5" ht="49.5">
      <c r="A244" s="8"/>
      <c r="B244" s="11" t="s">
        <v>605</v>
      </c>
      <c r="C244" s="80">
        <v>3000</v>
      </c>
      <c r="D244" s="80">
        <v>0</v>
      </c>
      <c r="E244" s="79">
        <f>D244/C244*100</f>
        <v>0</v>
      </c>
    </row>
    <row r="245" spans="1:5" ht="98.25" customHeight="1">
      <c r="A245" s="8"/>
      <c r="B245" s="11" t="s">
        <v>73</v>
      </c>
      <c r="C245" s="80">
        <v>6134</v>
      </c>
      <c r="D245" s="80">
        <v>5342.1</v>
      </c>
      <c r="E245" s="79">
        <f t="shared" si="7"/>
        <v>87.08999021845453</v>
      </c>
    </row>
    <row r="246" spans="1:5" ht="52.5" customHeight="1">
      <c r="A246" s="47"/>
      <c r="B246" s="43" t="s">
        <v>361</v>
      </c>
      <c r="C246" s="84">
        <v>1500</v>
      </c>
      <c r="D246" s="84">
        <v>1500</v>
      </c>
      <c r="E246" s="87">
        <f t="shared" si="7"/>
        <v>100</v>
      </c>
    </row>
    <row r="247" spans="1:5" ht="49.5">
      <c r="A247" s="75"/>
      <c r="B247" s="76" t="s">
        <v>359</v>
      </c>
      <c r="C247" s="90">
        <v>3000</v>
      </c>
      <c r="D247" s="90">
        <v>2510.03</v>
      </c>
      <c r="E247" s="94">
        <f t="shared" si="7"/>
        <v>83.66766666666668</v>
      </c>
    </row>
    <row r="248" spans="1:5" ht="50.25" customHeight="1">
      <c r="A248" s="8"/>
      <c r="B248" s="11" t="s">
        <v>74</v>
      </c>
      <c r="C248" s="79">
        <v>3000</v>
      </c>
      <c r="D248" s="79">
        <v>1364.42</v>
      </c>
      <c r="E248" s="79">
        <f t="shared" si="7"/>
        <v>45.48066666666667</v>
      </c>
    </row>
    <row r="249" spans="1:5" ht="66">
      <c r="A249" s="8"/>
      <c r="B249" s="11" t="s">
        <v>80</v>
      </c>
      <c r="C249" s="80">
        <v>1469</v>
      </c>
      <c r="D249" s="80">
        <v>1468.99</v>
      </c>
      <c r="E249" s="79">
        <f>D249/C249*100</f>
        <v>99.99931926480599</v>
      </c>
    </row>
    <row r="250" spans="1:5" ht="33">
      <c r="A250" s="8"/>
      <c r="B250" s="11" t="s">
        <v>75</v>
      </c>
      <c r="C250" s="79">
        <v>1000</v>
      </c>
      <c r="D250" s="79">
        <v>1000</v>
      </c>
      <c r="E250" s="79">
        <f>D250/C250*100</f>
        <v>100</v>
      </c>
    </row>
    <row r="251" spans="1:5" ht="48.75" customHeight="1">
      <c r="A251" s="8"/>
      <c r="B251" s="11" t="s">
        <v>360</v>
      </c>
      <c r="C251" s="79">
        <v>1000</v>
      </c>
      <c r="D251" s="79">
        <v>929</v>
      </c>
      <c r="E251" s="79">
        <f>D251/C251*100</f>
        <v>92.9</v>
      </c>
    </row>
    <row r="252" spans="1:5" ht="49.5">
      <c r="A252" s="8" t="s">
        <v>401</v>
      </c>
      <c r="B252" s="11" t="s">
        <v>608</v>
      </c>
      <c r="C252" s="80">
        <v>9096</v>
      </c>
      <c r="D252" s="80">
        <v>8238.57</v>
      </c>
      <c r="E252" s="79">
        <f t="shared" si="7"/>
        <v>90.57354881266491</v>
      </c>
    </row>
    <row r="253" spans="1:5" ht="33">
      <c r="A253" s="8" t="s">
        <v>401</v>
      </c>
      <c r="B253" s="11" t="s">
        <v>606</v>
      </c>
      <c r="C253" s="80">
        <v>8300</v>
      </c>
      <c r="D253" s="80">
        <v>8246.02</v>
      </c>
      <c r="E253" s="79">
        <f t="shared" si="7"/>
        <v>99.34963855421687</v>
      </c>
    </row>
    <row r="254" spans="1:5" ht="16.5">
      <c r="A254" s="8" t="s">
        <v>401</v>
      </c>
      <c r="B254" s="11" t="s">
        <v>470</v>
      </c>
      <c r="C254" s="80">
        <v>1200</v>
      </c>
      <c r="D254" s="80">
        <v>825</v>
      </c>
      <c r="E254" s="79">
        <f>D254/C254*100</f>
        <v>68.75</v>
      </c>
    </row>
    <row r="255" spans="1:5" ht="83.25" customHeight="1">
      <c r="A255" s="8" t="s">
        <v>401</v>
      </c>
      <c r="B255" s="93" t="s">
        <v>364</v>
      </c>
      <c r="C255" s="80">
        <v>5500</v>
      </c>
      <c r="D255" s="80">
        <v>5353.4</v>
      </c>
      <c r="E255" s="79">
        <f t="shared" si="7"/>
        <v>97.33454545454545</v>
      </c>
    </row>
    <row r="256" spans="1:5" ht="49.5">
      <c r="A256" s="8" t="s">
        <v>401</v>
      </c>
      <c r="B256" s="93" t="s">
        <v>362</v>
      </c>
      <c r="C256" s="80">
        <v>21082</v>
      </c>
      <c r="D256" s="80">
        <v>21081.6</v>
      </c>
      <c r="E256" s="79">
        <f t="shared" si="7"/>
        <v>99.9981026468077</v>
      </c>
    </row>
    <row r="257" spans="1:5" ht="49.5">
      <c r="A257" s="8" t="s">
        <v>401</v>
      </c>
      <c r="B257" s="93" t="s">
        <v>76</v>
      </c>
      <c r="C257" s="80">
        <v>366</v>
      </c>
      <c r="D257" s="80">
        <v>366</v>
      </c>
      <c r="E257" s="79">
        <f t="shared" si="7"/>
        <v>100</v>
      </c>
    </row>
    <row r="258" spans="1:5" ht="16.5" customHeight="1">
      <c r="A258" s="8" t="s">
        <v>401</v>
      </c>
      <c r="B258" s="93" t="s">
        <v>322</v>
      </c>
      <c r="C258" s="80">
        <v>500</v>
      </c>
      <c r="D258" s="80">
        <v>0</v>
      </c>
      <c r="E258" s="79">
        <f>D258/C258*100</f>
        <v>0</v>
      </c>
    </row>
    <row r="259" spans="1:5" ht="117" customHeight="1">
      <c r="A259" s="8" t="s">
        <v>401</v>
      </c>
      <c r="B259" s="93" t="s">
        <v>381</v>
      </c>
      <c r="C259" s="80">
        <v>14979</v>
      </c>
      <c r="D259" s="80">
        <v>14979</v>
      </c>
      <c r="E259" s="79">
        <f t="shared" si="7"/>
        <v>100</v>
      </c>
    </row>
    <row r="260" spans="1:5" ht="33.75" customHeight="1">
      <c r="A260" s="8" t="s">
        <v>401</v>
      </c>
      <c r="B260" s="93" t="s">
        <v>67</v>
      </c>
      <c r="C260" s="80">
        <v>10110</v>
      </c>
      <c r="D260" s="80">
        <v>10109.16</v>
      </c>
      <c r="E260" s="79">
        <f aca="true" t="shared" si="8" ref="E260:E265">D260/C260*100</f>
        <v>99.99169139465876</v>
      </c>
    </row>
    <row r="261" spans="1:5" ht="33.75" customHeight="1">
      <c r="A261" s="8" t="s">
        <v>401</v>
      </c>
      <c r="B261" s="93" t="s">
        <v>68</v>
      </c>
      <c r="C261" s="80">
        <v>8000</v>
      </c>
      <c r="D261" s="80">
        <v>0</v>
      </c>
      <c r="E261" s="79">
        <f t="shared" si="8"/>
        <v>0</v>
      </c>
    </row>
    <row r="262" spans="1:5" ht="33.75" customHeight="1">
      <c r="A262" s="8" t="s">
        <v>401</v>
      </c>
      <c r="B262" s="93" t="s">
        <v>382</v>
      </c>
      <c r="C262" s="80">
        <v>12000</v>
      </c>
      <c r="D262" s="80">
        <v>11992.72</v>
      </c>
      <c r="E262" s="79">
        <f t="shared" si="8"/>
        <v>99.93933333333332</v>
      </c>
    </row>
    <row r="263" spans="1:5" ht="50.25" customHeight="1">
      <c r="A263" s="47" t="s">
        <v>401</v>
      </c>
      <c r="B263" s="229" t="s">
        <v>77</v>
      </c>
      <c r="C263" s="87">
        <v>13000</v>
      </c>
      <c r="D263" s="87">
        <v>13000</v>
      </c>
      <c r="E263" s="87">
        <f t="shared" si="8"/>
        <v>100</v>
      </c>
    </row>
    <row r="264" spans="1:5" ht="50.25" customHeight="1">
      <c r="A264" s="75" t="s">
        <v>401</v>
      </c>
      <c r="B264" s="230" t="s">
        <v>78</v>
      </c>
      <c r="C264" s="94">
        <v>20000</v>
      </c>
      <c r="D264" s="94">
        <v>20000</v>
      </c>
      <c r="E264" s="94">
        <f t="shared" si="8"/>
        <v>100</v>
      </c>
    </row>
    <row r="265" spans="1:5" ht="18" customHeight="1">
      <c r="A265" s="26" t="s">
        <v>69</v>
      </c>
      <c r="B265" s="12" t="s">
        <v>70</v>
      </c>
      <c r="C265" s="86">
        <f>SUM(C267:C267)</f>
        <v>20000</v>
      </c>
      <c r="D265" s="86">
        <f>SUM(D267:D267)</f>
        <v>0</v>
      </c>
      <c r="E265" s="126">
        <f t="shared" si="8"/>
        <v>0</v>
      </c>
    </row>
    <row r="266" spans="1:5" ht="16.5">
      <c r="A266" s="27" t="s">
        <v>597</v>
      </c>
      <c r="B266" s="12"/>
      <c r="C266" s="86"/>
      <c r="D266" s="86"/>
      <c r="E266" s="126"/>
    </row>
    <row r="267" spans="1:5" ht="34.5" customHeight="1">
      <c r="A267" s="8" t="s">
        <v>401</v>
      </c>
      <c r="B267" s="119" t="s">
        <v>71</v>
      </c>
      <c r="C267" s="80">
        <v>20000</v>
      </c>
      <c r="D267" s="80">
        <v>0</v>
      </c>
      <c r="E267" s="105">
        <f>D267/C267*100</f>
        <v>0</v>
      </c>
    </row>
    <row r="268" spans="1:5" ht="16.5">
      <c r="A268" s="34"/>
      <c r="B268" s="95" t="s">
        <v>402</v>
      </c>
      <c r="C268" s="96">
        <f>SUM(C228,C231,C265)</f>
        <v>262245</v>
      </c>
      <c r="D268" s="96">
        <f>SUM(D228,D231,D265)</f>
        <v>206657.56</v>
      </c>
      <c r="E268" s="91">
        <f>D268/C268*100</f>
        <v>78.803241243875</v>
      </c>
    </row>
    <row r="269" spans="1:5" ht="59.25" customHeight="1">
      <c r="A269" s="52"/>
      <c r="B269" s="304" t="s">
        <v>236</v>
      </c>
      <c r="C269" s="293"/>
      <c r="D269" s="293"/>
      <c r="E269" s="293"/>
    </row>
    <row r="270" spans="1:5" ht="53.25" customHeight="1">
      <c r="A270" s="21"/>
      <c r="B270" s="300" t="s">
        <v>411</v>
      </c>
      <c r="C270" s="301"/>
      <c r="D270" s="301"/>
      <c r="E270" s="301"/>
    </row>
    <row r="271" spans="1:5" ht="16.5">
      <c r="A271" s="34"/>
      <c r="B271" s="95" t="s">
        <v>396</v>
      </c>
      <c r="C271" s="97" t="s">
        <v>397</v>
      </c>
      <c r="D271" s="97" t="s">
        <v>398</v>
      </c>
      <c r="E271" s="97" t="s">
        <v>399</v>
      </c>
    </row>
    <row r="272" spans="1:5" ht="49.5">
      <c r="A272" s="44" t="s">
        <v>505</v>
      </c>
      <c r="B272" s="98" t="s">
        <v>331</v>
      </c>
      <c r="C272" s="86">
        <f>SUM(C275)+C274</f>
        <v>180000</v>
      </c>
      <c r="D272" s="86">
        <f>D275+D274</f>
        <v>113005.31000000001</v>
      </c>
      <c r="E272" s="83">
        <f>D272/C272*100</f>
        <v>62.78072777777779</v>
      </c>
    </row>
    <row r="273" spans="1:5" ht="16.5">
      <c r="A273" s="46" t="s">
        <v>597</v>
      </c>
      <c r="B273" s="93"/>
      <c r="C273" s="78"/>
      <c r="D273" s="78"/>
      <c r="E273" s="78"/>
    </row>
    <row r="274" spans="1:5" ht="16.5">
      <c r="A274" s="8" t="s">
        <v>401</v>
      </c>
      <c r="B274" s="93" t="s">
        <v>72</v>
      </c>
      <c r="C274" s="80">
        <v>3600</v>
      </c>
      <c r="D274" s="80">
        <v>2061.99</v>
      </c>
      <c r="E274" s="79">
        <f>D274/C274*100</f>
        <v>57.27749999999999</v>
      </c>
    </row>
    <row r="275" spans="1:5" ht="16.5">
      <c r="A275" s="8" t="s">
        <v>401</v>
      </c>
      <c r="B275" s="93" t="s">
        <v>319</v>
      </c>
      <c r="C275" s="80">
        <v>176400</v>
      </c>
      <c r="D275" s="80">
        <v>110943.32</v>
      </c>
      <c r="E275" s="79">
        <f>D275/C275*100</f>
        <v>62.893038548752834</v>
      </c>
    </row>
    <row r="276" spans="1:5" ht="49.5">
      <c r="A276" s="44" t="s">
        <v>188</v>
      </c>
      <c r="B276" s="98" t="s">
        <v>189</v>
      </c>
      <c r="C276" s="86">
        <f>SUM(C278:C278)</f>
        <v>200000</v>
      </c>
      <c r="D276" s="86">
        <f>SUM(D278)</f>
        <v>0</v>
      </c>
      <c r="E276" s="83">
        <f>D276/C276*100</f>
        <v>0</v>
      </c>
    </row>
    <row r="277" spans="1:5" ht="16.5">
      <c r="A277" s="46" t="s">
        <v>597</v>
      </c>
      <c r="B277" s="93"/>
      <c r="C277" s="78"/>
      <c r="D277" s="78"/>
      <c r="E277" s="78"/>
    </row>
    <row r="278" spans="1:5" ht="51.75" customHeight="1">
      <c r="A278" s="8" t="s">
        <v>401</v>
      </c>
      <c r="B278" s="93" t="s">
        <v>287</v>
      </c>
      <c r="C278" s="80">
        <v>200000</v>
      </c>
      <c r="D278" s="80">
        <v>0</v>
      </c>
      <c r="E278" s="79">
        <f>D278/C278*100</f>
        <v>0</v>
      </c>
    </row>
    <row r="279" spans="1:5" ht="16.5">
      <c r="A279" s="34"/>
      <c r="B279" s="95" t="s">
        <v>402</v>
      </c>
      <c r="C279" s="85">
        <f>C272+C276</f>
        <v>380000</v>
      </c>
      <c r="D279" s="85">
        <f>D272+D276</f>
        <v>113005.31000000001</v>
      </c>
      <c r="E279" s="91">
        <f>D279/C279*100</f>
        <v>29.738239473684214</v>
      </c>
    </row>
    <row r="280" spans="1:5" ht="222" customHeight="1">
      <c r="A280" s="52"/>
      <c r="B280" s="302" t="s">
        <v>4</v>
      </c>
      <c r="C280" s="303"/>
      <c r="D280" s="303"/>
      <c r="E280" s="303"/>
    </row>
    <row r="281" spans="1:5" ht="57" customHeight="1">
      <c r="A281" s="189"/>
      <c r="B281" s="287" t="s">
        <v>412</v>
      </c>
      <c r="C281" s="287"/>
      <c r="D281" s="287"/>
      <c r="E281" s="287"/>
    </row>
    <row r="282" spans="1:5" ht="41.25" customHeight="1">
      <c r="A282" s="190"/>
      <c r="B282" s="191" t="s">
        <v>413</v>
      </c>
      <c r="C282" s="191" t="s">
        <v>397</v>
      </c>
      <c r="D282" s="192" t="s">
        <v>398</v>
      </c>
      <c r="E282" s="193" t="s">
        <v>399</v>
      </c>
    </row>
    <row r="283" spans="1:5" ht="16.5">
      <c r="A283" s="166" t="s">
        <v>424</v>
      </c>
      <c r="B283" s="194" t="s">
        <v>425</v>
      </c>
      <c r="C283" s="195">
        <f>SUM(C285:C325)</f>
        <v>5275689</v>
      </c>
      <c r="D283" s="195">
        <f>SUM(D285:D325)</f>
        <v>4922515.5</v>
      </c>
      <c r="E283" s="168">
        <f>D283/C283*100</f>
        <v>93.30564216351647</v>
      </c>
    </row>
    <row r="284" spans="1:5" ht="16.5">
      <c r="A284" s="170" t="s">
        <v>400</v>
      </c>
      <c r="B284" s="196"/>
      <c r="C284" s="197"/>
      <c r="D284" s="198"/>
      <c r="E284" s="197"/>
    </row>
    <row r="285" spans="1:5" ht="66">
      <c r="A285" s="173" t="s">
        <v>401</v>
      </c>
      <c r="B285" s="196" t="s">
        <v>465</v>
      </c>
      <c r="C285" s="176">
        <v>20648</v>
      </c>
      <c r="D285" s="199">
        <v>20648</v>
      </c>
      <c r="E285" s="175">
        <f aca="true" t="shared" si="9" ref="E285:E295">D285/C285*100</f>
        <v>100</v>
      </c>
    </row>
    <row r="286" spans="1:5" ht="18.75" customHeight="1">
      <c r="A286" s="173" t="s">
        <v>401</v>
      </c>
      <c r="B286" s="196" t="s">
        <v>426</v>
      </c>
      <c r="C286" s="176">
        <v>184328</v>
      </c>
      <c r="D286" s="199">
        <v>181104.6</v>
      </c>
      <c r="E286" s="175">
        <f t="shared" si="9"/>
        <v>98.25126947615121</v>
      </c>
    </row>
    <row r="287" spans="1:5" ht="33">
      <c r="A287" s="173" t="s">
        <v>401</v>
      </c>
      <c r="B287" s="196" t="s">
        <v>143</v>
      </c>
      <c r="C287" s="176">
        <v>9300</v>
      </c>
      <c r="D287" s="199">
        <v>9294.05</v>
      </c>
      <c r="E287" s="175">
        <f t="shared" si="9"/>
        <v>99.93602150537633</v>
      </c>
    </row>
    <row r="288" spans="1:5" ht="16.5">
      <c r="A288" s="173" t="s">
        <v>401</v>
      </c>
      <c r="B288" s="196" t="s">
        <v>427</v>
      </c>
      <c r="C288" s="176">
        <v>3310275</v>
      </c>
      <c r="D288" s="199">
        <v>3118810.82</v>
      </c>
      <c r="E288" s="175">
        <f t="shared" si="9"/>
        <v>94.21606422427139</v>
      </c>
    </row>
    <row r="289" spans="1:5" ht="16.5">
      <c r="A289" s="173" t="s">
        <v>401</v>
      </c>
      <c r="B289" s="196" t="s">
        <v>428</v>
      </c>
      <c r="C289" s="176">
        <v>240460</v>
      </c>
      <c r="D289" s="199">
        <v>240455.52</v>
      </c>
      <c r="E289" s="175">
        <f t="shared" si="9"/>
        <v>99.99813690426681</v>
      </c>
    </row>
    <row r="290" spans="1:5" ht="16.5">
      <c r="A290" s="173" t="s">
        <v>401</v>
      </c>
      <c r="B290" s="196" t="s">
        <v>429</v>
      </c>
      <c r="C290" s="176">
        <v>516773</v>
      </c>
      <c r="D290" s="199">
        <v>515700.52</v>
      </c>
      <c r="E290" s="175">
        <f t="shared" si="9"/>
        <v>99.79246593765542</v>
      </c>
    </row>
    <row r="291" spans="1:5" ht="16.5">
      <c r="A291" s="173" t="s">
        <v>401</v>
      </c>
      <c r="B291" s="196" t="s">
        <v>430</v>
      </c>
      <c r="C291" s="176">
        <v>82253</v>
      </c>
      <c r="D291" s="199">
        <v>81795.53</v>
      </c>
      <c r="E291" s="175">
        <f t="shared" si="9"/>
        <v>99.44382575711525</v>
      </c>
    </row>
    <row r="292" spans="1:5" ht="33">
      <c r="A292" s="173" t="s">
        <v>401</v>
      </c>
      <c r="B292" s="196" t="s">
        <v>40</v>
      </c>
      <c r="C292" s="176">
        <v>7356</v>
      </c>
      <c r="D292" s="199">
        <v>6868.71</v>
      </c>
      <c r="E292" s="175">
        <f t="shared" si="9"/>
        <v>93.37561174551387</v>
      </c>
    </row>
    <row r="293" spans="1:5" ht="33" customHeight="1">
      <c r="A293" s="173" t="s">
        <v>401</v>
      </c>
      <c r="B293" s="196" t="s">
        <v>431</v>
      </c>
      <c r="C293" s="176">
        <v>182375</v>
      </c>
      <c r="D293" s="199">
        <v>181762.9</v>
      </c>
      <c r="E293" s="175">
        <f t="shared" si="9"/>
        <v>99.664372858122</v>
      </c>
    </row>
    <row r="294" spans="1:5" ht="33">
      <c r="A294" s="173" t="s">
        <v>401</v>
      </c>
      <c r="B294" s="174" t="s">
        <v>432</v>
      </c>
      <c r="C294" s="176">
        <v>12136</v>
      </c>
      <c r="D294" s="199">
        <v>12078.47</v>
      </c>
      <c r="E294" s="200">
        <f t="shared" si="9"/>
        <v>99.52595583388266</v>
      </c>
    </row>
    <row r="295" spans="1:5" ht="16.5">
      <c r="A295" s="173" t="s">
        <v>401</v>
      </c>
      <c r="B295" s="174" t="s">
        <v>433</v>
      </c>
      <c r="C295" s="176">
        <v>109828</v>
      </c>
      <c r="D295" s="199">
        <v>109801.48</v>
      </c>
      <c r="E295" s="200">
        <f t="shared" si="9"/>
        <v>99.97585315220162</v>
      </c>
    </row>
    <row r="296" spans="1:5" ht="49.5">
      <c r="A296" s="173" t="s">
        <v>401</v>
      </c>
      <c r="B296" s="174" t="s">
        <v>146</v>
      </c>
      <c r="C296" s="176"/>
      <c r="D296" s="199"/>
      <c r="E296" s="200"/>
    </row>
    <row r="297" spans="1:5" ht="16.5">
      <c r="A297" s="173"/>
      <c r="B297" s="174" t="s">
        <v>147</v>
      </c>
      <c r="C297" s="176">
        <v>38330</v>
      </c>
      <c r="D297" s="199">
        <v>38328.89</v>
      </c>
      <c r="E297" s="200">
        <f aca="true" t="shared" si="10" ref="E297:E317">D297/C297*100</f>
        <v>99.99710409600834</v>
      </c>
    </row>
    <row r="298" spans="1:5" ht="16.5">
      <c r="A298" s="173"/>
      <c r="B298" s="174" t="s">
        <v>148</v>
      </c>
      <c r="C298" s="176">
        <v>575</v>
      </c>
      <c r="D298" s="199">
        <v>574.62</v>
      </c>
      <c r="E298" s="200">
        <f t="shared" si="10"/>
        <v>99.93391304347826</v>
      </c>
    </row>
    <row r="299" spans="1:5" ht="16.5">
      <c r="A299" s="173"/>
      <c r="B299" s="174" t="s">
        <v>149</v>
      </c>
      <c r="C299" s="176">
        <v>5399</v>
      </c>
      <c r="D299" s="199">
        <v>5398.96</v>
      </c>
      <c r="E299" s="200">
        <f t="shared" si="10"/>
        <v>99.99925912205964</v>
      </c>
    </row>
    <row r="300" spans="1:5" ht="16.5">
      <c r="A300" s="173"/>
      <c r="B300" s="174" t="s">
        <v>150</v>
      </c>
      <c r="C300" s="176">
        <v>22447</v>
      </c>
      <c r="D300" s="199">
        <v>22445.51</v>
      </c>
      <c r="E300" s="200">
        <f t="shared" si="10"/>
        <v>99.99336214193433</v>
      </c>
    </row>
    <row r="301" spans="1:5" ht="16.5">
      <c r="A301" s="173"/>
      <c r="B301" s="174" t="s">
        <v>151</v>
      </c>
      <c r="C301" s="176">
        <v>1886</v>
      </c>
      <c r="D301" s="199">
        <v>1431.06</v>
      </c>
      <c r="E301" s="200">
        <f t="shared" si="10"/>
        <v>75.8780487804878</v>
      </c>
    </row>
    <row r="302" spans="1:5" ht="16.5">
      <c r="A302" s="173"/>
      <c r="B302" s="174" t="s">
        <v>152</v>
      </c>
      <c r="C302" s="176">
        <v>12662</v>
      </c>
      <c r="D302" s="199">
        <v>12660.4</v>
      </c>
      <c r="E302" s="200">
        <f t="shared" si="10"/>
        <v>99.98736376559785</v>
      </c>
    </row>
    <row r="303" spans="1:5" ht="16.5">
      <c r="A303" s="173"/>
      <c r="B303" s="174" t="s">
        <v>154</v>
      </c>
      <c r="C303" s="176">
        <v>16213</v>
      </c>
      <c r="D303" s="199">
        <v>16152.8</v>
      </c>
      <c r="E303" s="200">
        <f t="shared" si="10"/>
        <v>99.62869302411644</v>
      </c>
    </row>
    <row r="304" spans="1:5" ht="16.5">
      <c r="A304" s="173"/>
      <c r="B304" s="174" t="s">
        <v>155</v>
      </c>
      <c r="C304" s="176">
        <v>4188</v>
      </c>
      <c r="D304" s="199">
        <v>4187.84</v>
      </c>
      <c r="E304" s="200">
        <f t="shared" si="10"/>
        <v>99.99617956064948</v>
      </c>
    </row>
    <row r="305" spans="1:5" ht="16.5">
      <c r="A305" s="173" t="s">
        <v>401</v>
      </c>
      <c r="B305" s="174" t="s">
        <v>156</v>
      </c>
      <c r="C305" s="175">
        <v>5080</v>
      </c>
      <c r="D305" s="175">
        <v>4927.35</v>
      </c>
      <c r="E305" s="200">
        <f t="shared" si="10"/>
        <v>96.9950787401575</v>
      </c>
    </row>
    <row r="306" spans="1:5" ht="49.5">
      <c r="A306" s="173" t="s">
        <v>401</v>
      </c>
      <c r="B306" s="174" t="s">
        <v>157</v>
      </c>
      <c r="C306" s="175">
        <v>26306</v>
      </c>
      <c r="D306" s="199">
        <v>26169</v>
      </c>
      <c r="E306" s="200">
        <f t="shared" si="10"/>
        <v>99.47920626473048</v>
      </c>
    </row>
    <row r="307" spans="1:5" ht="16.5">
      <c r="A307" s="173" t="s">
        <v>401</v>
      </c>
      <c r="B307" s="174" t="s">
        <v>508</v>
      </c>
      <c r="C307" s="175">
        <v>30045</v>
      </c>
      <c r="D307" s="199">
        <v>30045</v>
      </c>
      <c r="E307" s="200">
        <f t="shared" si="10"/>
        <v>100</v>
      </c>
    </row>
    <row r="308" spans="1:5" ht="19.5" customHeight="1">
      <c r="A308" s="173" t="s">
        <v>401</v>
      </c>
      <c r="B308" s="174" t="s">
        <v>41</v>
      </c>
      <c r="C308" s="175">
        <v>4209</v>
      </c>
      <c r="D308" s="199">
        <v>4201.08</v>
      </c>
      <c r="E308" s="200">
        <f t="shared" si="10"/>
        <v>99.81183178902351</v>
      </c>
    </row>
    <row r="309" spans="1:5" ht="36.75" customHeight="1">
      <c r="A309" s="173" t="s">
        <v>401</v>
      </c>
      <c r="B309" s="174" t="s">
        <v>591</v>
      </c>
      <c r="C309" s="175">
        <v>678</v>
      </c>
      <c r="D309" s="199">
        <v>661.46</v>
      </c>
      <c r="E309" s="200">
        <f t="shared" si="10"/>
        <v>97.56047197640119</v>
      </c>
    </row>
    <row r="310" spans="1:5" ht="33">
      <c r="A310" s="173" t="s">
        <v>401</v>
      </c>
      <c r="B310" s="174" t="s">
        <v>592</v>
      </c>
      <c r="C310" s="175">
        <v>11540</v>
      </c>
      <c r="D310" s="199">
        <v>11429.59</v>
      </c>
      <c r="E310" s="200">
        <f t="shared" si="10"/>
        <v>99.04324090121317</v>
      </c>
    </row>
    <row r="311" spans="1:5" ht="16.5">
      <c r="A311" s="173" t="s">
        <v>401</v>
      </c>
      <c r="B311" s="174" t="s">
        <v>158</v>
      </c>
      <c r="C311" s="175">
        <v>4028</v>
      </c>
      <c r="D311" s="199">
        <v>4019.4</v>
      </c>
      <c r="E311" s="200">
        <f t="shared" si="10"/>
        <v>99.78649453823238</v>
      </c>
    </row>
    <row r="312" spans="1:5" ht="16.5">
      <c r="A312" s="201" t="s">
        <v>401</v>
      </c>
      <c r="B312" s="202" t="s">
        <v>351</v>
      </c>
      <c r="C312" s="232">
        <v>5519</v>
      </c>
      <c r="D312" s="231">
        <v>5244.87</v>
      </c>
      <c r="E312" s="254">
        <f t="shared" si="10"/>
        <v>95.03297698858488</v>
      </c>
    </row>
    <row r="313" spans="1:5" ht="18.75" customHeight="1">
      <c r="A313" s="233" t="s">
        <v>401</v>
      </c>
      <c r="B313" s="234" t="s">
        <v>352</v>
      </c>
      <c r="C313" s="235">
        <v>4965</v>
      </c>
      <c r="D313" s="236">
        <v>4908</v>
      </c>
      <c r="E313" s="237">
        <f t="shared" si="10"/>
        <v>98.85196374622357</v>
      </c>
    </row>
    <row r="314" spans="1:5" ht="33">
      <c r="A314" s="173" t="s">
        <v>401</v>
      </c>
      <c r="B314" s="174" t="s">
        <v>190</v>
      </c>
      <c r="C314" s="175">
        <v>199037</v>
      </c>
      <c r="D314" s="199">
        <v>199037</v>
      </c>
      <c r="E314" s="200">
        <f t="shared" si="10"/>
        <v>100</v>
      </c>
    </row>
    <row r="315" spans="1:5" ht="18" customHeight="1">
      <c r="A315" s="173" t="s">
        <v>401</v>
      </c>
      <c r="B315" s="174" t="s">
        <v>170</v>
      </c>
      <c r="C315" s="176">
        <v>1650</v>
      </c>
      <c r="D315" s="199">
        <v>1650</v>
      </c>
      <c r="E315" s="200">
        <f t="shared" si="10"/>
        <v>100</v>
      </c>
    </row>
    <row r="316" spans="1:5" ht="35.25" customHeight="1">
      <c r="A316" s="173" t="s">
        <v>401</v>
      </c>
      <c r="B316" s="196" t="s">
        <v>159</v>
      </c>
      <c r="C316" s="176">
        <v>1000</v>
      </c>
      <c r="D316" s="199">
        <v>877.86</v>
      </c>
      <c r="E316" s="175">
        <f t="shared" si="10"/>
        <v>87.786</v>
      </c>
    </row>
    <row r="317" spans="1:5" ht="33">
      <c r="A317" s="173" t="s">
        <v>401</v>
      </c>
      <c r="B317" s="174" t="s">
        <v>160</v>
      </c>
      <c r="C317" s="175">
        <v>9324</v>
      </c>
      <c r="D317" s="199">
        <v>9320.42</v>
      </c>
      <c r="E317" s="200">
        <f t="shared" si="10"/>
        <v>99.96160446160445</v>
      </c>
    </row>
    <row r="318" spans="1:5" ht="16.5">
      <c r="A318" s="173" t="s">
        <v>401</v>
      </c>
      <c r="B318" s="174" t="s">
        <v>306</v>
      </c>
      <c r="C318" s="175"/>
      <c r="D318" s="199"/>
      <c r="E318" s="200"/>
    </row>
    <row r="319" spans="1:5" ht="16.5">
      <c r="A319" s="173" t="s">
        <v>401</v>
      </c>
      <c r="B319" s="174" t="s">
        <v>149</v>
      </c>
      <c r="C319" s="175">
        <v>175060</v>
      </c>
      <c r="D319" s="199">
        <v>20750</v>
      </c>
      <c r="E319" s="200">
        <f>D319/C319*100</f>
        <v>11.853078944361933</v>
      </c>
    </row>
    <row r="320" spans="1:5" ht="33">
      <c r="A320" s="173" t="s">
        <v>401</v>
      </c>
      <c r="B320" s="174" t="s">
        <v>509</v>
      </c>
      <c r="C320" s="175">
        <v>8052</v>
      </c>
      <c r="D320" s="199">
        <v>8052</v>
      </c>
      <c r="E320" s="200">
        <f>D320/C320*100</f>
        <v>100</v>
      </c>
    </row>
    <row r="321" spans="1:5" ht="33">
      <c r="A321" s="288" t="s">
        <v>42</v>
      </c>
      <c r="B321" s="289"/>
      <c r="C321" s="204" t="s">
        <v>332</v>
      </c>
      <c r="D321" s="205"/>
      <c r="E321" s="206"/>
    </row>
    <row r="322" spans="1:5" ht="16.5">
      <c r="A322" s="173" t="s">
        <v>401</v>
      </c>
      <c r="B322" s="174" t="s">
        <v>47</v>
      </c>
      <c r="C322" s="175">
        <v>8357</v>
      </c>
      <c r="D322" s="199">
        <v>8317.7</v>
      </c>
      <c r="E322" s="200">
        <f>D322/C322*100</f>
        <v>99.52973555103507</v>
      </c>
    </row>
    <row r="323" spans="1:5" ht="16.5">
      <c r="A323" s="173" t="s">
        <v>401</v>
      </c>
      <c r="B323" s="174" t="s">
        <v>48</v>
      </c>
      <c r="C323" s="175">
        <v>2933</v>
      </c>
      <c r="D323" s="199">
        <v>2932.08</v>
      </c>
      <c r="E323" s="200">
        <f>D323/C323*100</f>
        <v>99.96863279918172</v>
      </c>
    </row>
    <row r="324" spans="1:5" ht="16.5">
      <c r="A324" s="173" t="s">
        <v>401</v>
      </c>
      <c r="B324" s="174" t="s">
        <v>513</v>
      </c>
      <c r="C324" s="175">
        <v>154</v>
      </c>
      <c r="D324" s="199">
        <v>152.61</v>
      </c>
      <c r="E324" s="200">
        <f>D324/C324*100</f>
        <v>99.0974025974026</v>
      </c>
    </row>
    <row r="325" spans="1:5" ht="16.5">
      <c r="A325" s="173" t="s">
        <v>401</v>
      </c>
      <c r="B325" s="174" t="s">
        <v>351</v>
      </c>
      <c r="C325" s="175">
        <v>320</v>
      </c>
      <c r="D325" s="199">
        <v>319.4</v>
      </c>
      <c r="E325" s="200">
        <f>D325/C325*100</f>
        <v>99.8125</v>
      </c>
    </row>
    <row r="326" spans="1:5" ht="33">
      <c r="A326" s="178" t="s">
        <v>49</v>
      </c>
      <c r="B326" s="167" t="s">
        <v>50</v>
      </c>
      <c r="C326" s="197">
        <f>SUM(C328:C334)</f>
        <v>147091</v>
      </c>
      <c r="D326" s="197">
        <f>SUM(D328:D334)</f>
        <v>144003.99000000002</v>
      </c>
      <c r="E326" s="207">
        <f>D326/C326*100</f>
        <v>97.9012923972235</v>
      </c>
    </row>
    <row r="327" spans="1:5" ht="16.5">
      <c r="A327" s="170" t="s">
        <v>400</v>
      </c>
      <c r="B327" s="174"/>
      <c r="C327" s="175"/>
      <c r="D327" s="199"/>
      <c r="E327" s="206"/>
    </row>
    <row r="328" spans="1:5" ht="66">
      <c r="A328" s="173" t="s">
        <v>401</v>
      </c>
      <c r="B328" s="196" t="s">
        <v>465</v>
      </c>
      <c r="C328" s="176">
        <v>7536</v>
      </c>
      <c r="D328" s="199">
        <v>7536</v>
      </c>
      <c r="E328" s="175">
        <f aca="true" t="shared" si="11" ref="E328:E335">D328/C328*100</f>
        <v>100</v>
      </c>
    </row>
    <row r="329" spans="1:5" ht="33">
      <c r="A329" s="173" t="s">
        <v>401</v>
      </c>
      <c r="B329" s="174" t="s">
        <v>426</v>
      </c>
      <c r="C329" s="175">
        <v>5184</v>
      </c>
      <c r="D329" s="199">
        <v>5049.69</v>
      </c>
      <c r="E329" s="200">
        <f t="shared" si="11"/>
        <v>97.40914351851852</v>
      </c>
    </row>
    <row r="330" spans="1:5" ht="16.5">
      <c r="A330" s="173" t="s">
        <v>401</v>
      </c>
      <c r="B330" s="174" t="s">
        <v>427</v>
      </c>
      <c r="C330" s="175">
        <v>101264</v>
      </c>
      <c r="D330" s="199">
        <v>98333.5</v>
      </c>
      <c r="E330" s="200">
        <f t="shared" si="11"/>
        <v>97.10607915942488</v>
      </c>
    </row>
    <row r="331" spans="1:5" ht="16.5">
      <c r="A331" s="173" t="s">
        <v>401</v>
      </c>
      <c r="B331" s="174" t="s">
        <v>428</v>
      </c>
      <c r="C331" s="175">
        <v>7715</v>
      </c>
      <c r="D331" s="199">
        <v>7714.1</v>
      </c>
      <c r="E331" s="200">
        <f t="shared" si="11"/>
        <v>99.98833441348025</v>
      </c>
    </row>
    <row r="332" spans="1:5" ht="16.5">
      <c r="A332" s="173" t="s">
        <v>401</v>
      </c>
      <c r="B332" s="174" t="s">
        <v>429</v>
      </c>
      <c r="C332" s="175">
        <v>16485</v>
      </c>
      <c r="D332" s="199">
        <v>16475.13</v>
      </c>
      <c r="E332" s="200">
        <f t="shared" si="11"/>
        <v>99.94012738853503</v>
      </c>
    </row>
    <row r="333" spans="1:5" ht="16.5">
      <c r="A333" s="173" t="s">
        <v>401</v>
      </c>
      <c r="B333" s="174" t="s">
        <v>430</v>
      </c>
      <c r="C333" s="175">
        <v>2633</v>
      </c>
      <c r="D333" s="199">
        <v>2621.57</v>
      </c>
      <c r="E333" s="200">
        <f t="shared" si="11"/>
        <v>99.56589441701482</v>
      </c>
    </row>
    <row r="334" spans="1:5" ht="33">
      <c r="A334" s="173" t="s">
        <v>401</v>
      </c>
      <c r="B334" s="174" t="s">
        <v>190</v>
      </c>
      <c r="C334" s="175">
        <v>6274</v>
      </c>
      <c r="D334" s="199">
        <v>6274</v>
      </c>
      <c r="E334" s="200">
        <f t="shared" si="11"/>
        <v>100</v>
      </c>
    </row>
    <row r="335" spans="1:5" ht="16.5">
      <c r="A335" s="178" t="s">
        <v>354</v>
      </c>
      <c r="B335" s="167" t="s">
        <v>383</v>
      </c>
      <c r="C335" s="179">
        <f>SUM(C337:C362)</f>
        <v>1204769</v>
      </c>
      <c r="D335" s="179">
        <f>SUM(D337:D362)</f>
        <v>1063999.62</v>
      </c>
      <c r="E335" s="207">
        <f t="shared" si="11"/>
        <v>88.3156538722361</v>
      </c>
    </row>
    <row r="336" spans="1:5" ht="16.5">
      <c r="A336" s="170" t="s">
        <v>400</v>
      </c>
      <c r="B336" s="174"/>
      <c r="C336" s="179"/>
      <c r="D336" s="179"/>
      <c r="E336" s="208"/>
    </row>
    <row r="337" spans="1:5" ht="16.5">
      <c r="A337" s="173" t="s">
        <v>401</v>
      </c>
      <c r="B337" s="174" t="s">
        <v>484</v>
      </c>
      <c r="C337" s="176">
        <v>792</v>
      </c>
      <c r="D337" s="176">
        <v>792</v>
      </c>
      <c r="E337" s="177">
        <f aca="true" t="shared" si="12" ref="E337:E363">D337/C337*100</f>
        <v>100</v>
      </c>
    </row>
    <row r="338" spans="1:5" ht="33">
      <c r="A338" s="173" t="s">
        <v>401</v>
      </c>
      <c r="B338" s="174" t="s">
        <v>143</v>
      </c>
      <c r="C338" s="176">
        <v>1300</v>
      </c>
      <c r="D338" s="176">
        <v>1299.4</v>
      </c>
      <c r="E338" s="177">
        <f t="shared" si="12"/>
        <v>99.95384615384616</v>
      </c>
    </row>
    <row r="339" spans="1:5" ht="16.5">
      <c r="A339" s="173" t="s">
        <v>401</v>
      </c>
      <c r="B339" s="174" t="s">
        <v>427</v>
      </c>
      <c r="C339" s="176">
        <v>439035</v>
      </c>
      <c r="D339" s="176">
        <v>431496.92</v>
      </c>
      <c r="E339" s="177">
        <f t="shared" si="12"/>
        <v>98.28303438222464</v>
      </c>
    </row>
    <row r="340" spans="1:5" ht="16.5">
      <c r="A340" s="173" t="s">
        <v>401</v>
      </c>
      <c r="B340" s="174" t="s">
        <v>428</v>
      </c>
      <c r="C340" s="176">
        <v>28000</v>
      </c>
      <c r="D340" s="176">
        <v>27999.8</v>
      </c>
      <c r="E340" s="177">
        <f t="shared" si="12"/>
        <v>99.99928571428572</v>
      </c>
    </row>
    <row r="341" spans="1:5" ht="16.5">
      <c r="A341" s="173" t="s">
        <v>401</v>
      </c>
      <c r="B341" s="174" t="s">
        <v>429</v>
      </c>
      <c r="C341" s="176">
        <v>67000</v>
      </c>
      <c r="D341" s="176">
        <v>66323.6</v>
      </c>
      <c r="E341" s="177">
        <f t="shared" si="12"/>
        <v>98.99044776119403</v>
      </c>
    </row>
    <row r="342" spans="1:5" ht="16.5">
      <c r="A342" s="173" t="s">
        <v>401</v>
      </c>
      <c r="B342" s="174" t="s">
        <v>430</v>
      </c>
      <c r="C342" s="176">
        <v>10620</v>
      </c>
      <c r="D342" s="176">
        <v>10521.77</v>
      </c>
      <c r="E342" s="177">
        <f t="shared" si="12"/>
        <v>99.07504708097929</v>
      </c>
    </row>
    <row r="343" spans="1:5" ht="19.5" customHeight="1">
      <c r="A343" s="173" t="s">
        <v>401</v>
      </c>
      <c r="B343" s="174" t="s">
        <v>307</v>
      </c>
      <c r="C343" s="176">
        <v>300</v>
      </c>
      <c r="D343" s="176">
        <v>168</v>
      </c>
      <c r="E343" s="177">
        <f t="shared" si="12"/>
        <v>56.00000000000001</v>
      </c>
    </row>
    <row r="344" spans="1:5" ht="33">
      <c r="A344" s="173" t="s">
        <v>401</v>
      </c>
      <c r="B344" s="174" t="s">
        <v>162</v>
      </c>
      <c r="C344" s="176">
        <v>15134</v>
      </c>
      <c r="D344" s="176">
        <v>15131.72</v>
      </c>
      <c r="E344" s="177">
        <f t="shared" si="12"/>
        <v>99.98493458437953</v>
      </c>
    </row>
    <row r="345" spans="1:5" ht="16.5">
      <c r="A345" s="173" t="s">
        <v>401</v>
      </c>
      <c r="B345" s="174" t="s">
        <v>466</v>
      </c>
      <c r="C345" s="176">
        <v>2000</v>
      </c>
      <c r="D345" s="176">
        <v>1992</v>
      </c>
      <c r="E345" s="177">
        <f t="shared" si="12"/>
        <v>99.6</v>
      </c>
    </row>
    <row r="346" spans="1:5" ht="16.5">
      <c r="A346" s="173" t="s">
        <v>401</v>
      </c>
      <c r="B346" s="174" t="s">
        <v>433</v>
      </c>
      <c r="C346" s="176">
        <v>35855</v>
      </c>
      <c r="D346" s="176">
        <v>35804.05</v>
      </c>
      <c r="E346" s="177">
        <f t="shared" si="12"/>
        <v>99.8578998744945</v>
      </c>
    </row>
    <row r="347" spans="1:5" ht="33">
      <c r="A347" s="173" t="s">
        <v>401</v>
      </c>
      <c r="B347" s="174" t="s">
        <v>582</v>
      </c>
      <c r="C347" s="176">
        <v>1238</v>
      </c>
      <c r="D347" s="176">
        <v>1237.08</v>
      </c>
      <c r="E347" s="177">
        <f t="shared" si="12"/>
        <v>99.92568659127625</v>
      </c>
    </row>
    <row r="348" spans="1:5" ht="16.5">
      <c r="A348" s="201" t="s">
        <v>401</v>
      </c>
      <c r="B348" s="202" t="s">
        <v>156</v>
      </c>
      <c r="C348" s="203">
        <v>919</v>
      </c>
      <c r="D348" s="203">
        <v>918.3</v>
      </c>
      <c r="E348" s="238">
        <f t="shared" si="12"/>
        <v>99.92383025027203</v>
      </c>
    </row>
    <row r="349" spans="1:5" ht="33">
      <c r="A349" s="233" t="s">
        <v>401</v>
      </c>
      <c r="B349" s="234" t="s">
        <v>163</v>
      </c>
      <c r="C349" s="239">
        <v>4972</v>
      </c>
      <c r="D349" s="239">
        <v>4961.06</v>
      </c>
      <c r="E349" s="240">
        <f t="shared" si="12"/>
        <v>99.77996781979084</v>
      </c>
    </row>
    <row r="350" spans="1:5" ht="16.5">
      <c r="A350" s="173" t="s">
        <v>401</v>
      </c>
      <c r="B350" s="174" t="s">
        <v>41</v>
      </c>
      <c r="C350" s="176">
        <v>341</v>
      </c>
      <c r="D350" s="176">
        <v>307.13</v>
      </c>
      <c r="E350" s="177">
        <f t="shared" si="12"/>
        <v>90.0674486803519</v>
      </c>
    </row>
    <row r="351" spans="1:5" ht="33">
      <c r="A351" s="173" t="s">
        <v>401</v>
      </c>
      <c r="B351" s="174" t="s">
        <v>592</v>
      </c>
      <c r="C351" s="176">
        <v>1000</v>
      </c>
      <c r="D351" s="176">
        <v>921.16</v>
      </c>
      <c r="E351" s="177">
        <f t="shared" si="12"/>
        <v>92.116</v>
      </c>
    </row>
    <row r="352" spans="1:5" ht="31.5" customHeight="1">
      <c r="A352" s="173" t="s">
        <v>401</v>
      </c>
      <c r="B352" s="174" t="s">
        <v>510</v>
      </c>
      <c r="C352" s="176">
        <v>793</v>
      </c>
      <c r="D352" s="176">
        <v>793</v>
      </c>
      <c r="E352" s="177">
        <f t="shared" si="12"/>
        <v>100</v>
      </c>
    </row>
    <row r="353" spans="1:5" ht="16.5">
      <c r="A353" s="173" t="s">
        <v>401</v>
      </c>
      <c r="B353" s="174" t="s">
        <v>351</v>
      </c>
      <c r="C353" s="176">
        <v>128</v>
      </c>
      <c r="D353" s="176">
        <v>67.7</v>
      </c>
      <c r="E353" s="177">
        <f t="shared" si="12"/>
        <v>52.890625</v>
      </c>
    </row>
    <row r="354" spans="1:5" ht="16.5">
      <c r="A354" s="173" t="s">
        <v>401</v>
      </c>
      <c r="B354" s="174" t="s">
        <v>352</v>
      </c>
      <c r="C354" s="176">
        <v>714</v>
      </c>
      <c r="D354" s="176">
        <v>714</v>
      </c>
      <c r="E354" s="177">
        <f t="shared" si="12"/>
        <v>100</v>
      </c>
    </row>
    <row r="355" spans="1:5" ht="33">
      <c r="A355" s="173" t="s">
        <v>401</v>
      </c>
      <c r="B355" s="174" t="s">
        <v>190</v>
      </c>
      <c r="C355" s="176">
        <v>30336</v>
      </c>
      <c r="D355" s="176">
        <v>30336</v>
      </c>
      <c r="E355" s="177">
        <f t="shared" si="12"/>
        <v>100</v>
      </c>
    </row>
    <row r="356" spans="1:5" ht="16.5">
      <c r="A356" s="173" t="s">
        <v>401</v>
      </c>
      <c r="B356" s="174" t="s">
        <v>24</v>
      </c>
      <c r="C356" s="176">
        <v>756</v>
      </c>
      <c r="D356" s="176">
        <v>756</v>
      </c>
      <c r="E356" s="177">
        <f t="shared" si="12"/>
        <v>100</v>
      </c>
    </row>
    <row r="357" spans="1:5" ht="33">
      <c r="A357" s="173" t="s">
        <v>401</v>
      </c>
      <c r="B357" s="174" t="s">
        <v>56</v>
      </c>
      <c r="C357" s="176">
        <v>94000</v>
      </c>
      <c r="D357" s="176">
        <v>68221.77</v>
      </c>
      <c r="E357" s="177">
        <f t="shared" si="12"/>
        <v>72.57635106382979</v>
      </c>
    </row>
    <row r="358" spans="1:5" ht="49.5">
      <c r="A358" s="173" t="s">
        <v>401</v>
      </c>
      <c r="B358" s="174" t="s">
        <v>511</v>
      </c>
      <c r="C358" s="176">
        <v>500</v>
      </c>
      <c r="D358" s="176">
        <v>500</v>
      </c>
      <c r="E358" s="177">
        <f t="shared" si="12"/>
        <v>100</v>
      </c>
    </row>
    <row r="359" spans="1:5" ht="33">
      <c r="A359" s="173" t="s">
        <v>401</v>
      </c>
      <c r="B359" s="174" t="s">
        <v>159</v>
      </c>
      <c r="C359" s="176">
        <v>300</v>
      </c>
      <c r="D359" s="176">
        <v>299.33</v>
      </c>
      <c r="E359" s="177">
        <f t="shared" si="12"/>
        <v>99.77666666666666</v>
      </c>
    </row>
    <row r="360" spans="1:5" ht="33">
      <c r="A360" s="173" t="s">
        <v>401</v>
      </c>
      <c r="B360" s="174" t="s">
        <v>160</v>
      </c>
      <c r="C360" s="176">
        <v>1176</v>
      </c>
      <c r="D360" s="176">
        <v>1148.12</v>
      </c>
      <c r="E360" s="177">
        <f t="shared" si="12"/>
        <v>97.62925170068027</v>
      </c>
    </row>
    <row r="361" spans="1:5" ht="33">
      <c r="A361" s="173" t="s">
        <v>401</v>
      </c>
      <c r="B361" s="174" t="s">
        <v>164</v>
      </c>
      <c r="C361" s="176">
        <v>437560</v>
      </c>
      <c r="D361" s="176">
        <v>331289.71</v>
      </c>
      <c r="E361" s="177">
        <f t="shared" si="12"/>
        <v>75.71297879148004</v>
      </c>
    </row>
    <row r="362" spans="1:5" ht="33">
      <c r="A362" s="173" t="s">
        <v>401</v>
      </c>
      <c r="B362" s="174" t="s">
        <v>512</v>
      </c>
      <c r="C362" s="176">
        <v>30000</v>
      </c>
      <c r="D362" s="176">
        <v>30000</v>
      </c>
      <c r="E362" s="177">
        <f t="shared" si="12"/>
        <v>100</v>
      </c>
    </row>
    <row r="363" spans="1:5" ht="16.5">
      <c r="A363" s="178" t="s">
        <v>467</v>
      </c>
      <c r="B363" s="167" t="s">
        <v>468</v>
      </c>
      <c r="C363" s="179">
        <f>SUM(C365:C390)</f>
        <v>2237009</v>
      </c>
      <c r="D363" s="179">
        <f>SUM(D365:D390)</f>
        <v>2169581.17</v>
      </c>
      <c r="E363" s="169">
        <f t="shared" si="12"/>
        <v>96.98580425916927</v>
      </c>
    </row>
    <row r="364" spans="1:5" ht="16.5">
      <c r="A364" s="170" t="s">
        <v>400</v>
      </c>
      <c r="B364" s="174"/>
      <c r="C364" s="209"/>
      <c r="D364" s="209"/>
      <c r="E364" s="210"/>
    </row>
    <row r="365" spans="1:5" ht="33">
      <c r="A365" s="173" t="s">
        <v>401</v>
      </c>
      <c r="B365" s="174" t="s">
        <v>469</v>
      </c>
      <c r="C365" s="176">
        <v>45690</v>
      </c>
      <c r="D365" s="176">
        <v>40507.06</v>
      </c>
      <c r="E365" s="177">
        <f aca="true" t="shared" si="13" ref="E365:E387">D365/C365*100</f>
        <v>88.65629240534034</v>
      </c>
    </row>
    <row r="366" spans="1:5" ht="33">
      <c r="A366" s="173" t="s">
        <v>401</v>
      </c>
      <c r="B366" s="174" t="s">
        <v>143</v>
      </c>
      <c r="C366" s="176">
        <v>2025</v>
      </c>
      <c r="D366" s="176">
        <v>2022.04</v>
      </c>
      <c r="E366" s="177">
        <f t="shared" si="13"/>
        <v>99.85382716049382</v>
      </c>
    </row>
    <row r="367" spans="1:5" ht="16.5">
      <c r="A367" s="173" t="s">
        <v>401</v>
      </c>
      <c r="B367" s="174" t="s">
        <v>427</v>
      </c>
      <c r="C367" s="176">
        <v>1502191</v>
      </c>
      <c r="D367" s="176">
        <v>1447448.74</v>
      </c>
      <c r="E367" s="177">
        <f t="shared" si="13"/>
        <v>96.35583890463995</v>
      </c>
    </row>
    <row r="368" spans="1:5" ht="16.5">
      <c r="A368" s="173" t="s">
        <v>401</v>
      </c>
      <c r="B368" s="174" t="s">
        <v>428</v>
      </c>
      <c r="C368" s="176">
        <v>113093</v>
      </c>
      <c r="D368" s="176">
        <v>113092.06</v>
      </c>
      <c r="E368" s="177">
        <f t="shared" si="13"/>
        <v>99.99916882565675</v>
      </c>
    </row>
    <row r="369" spans="1:5" ht="16.5">
      <c r="A369" s="173" t="s">
        <v>401</v>
      </c>
      <c r="B369" s="174" t="s">
        <v>429</v>
      </c>
      <c r="C369" s="176">
        <v>241207</v>
      </c>
      <c r="D369" s="176">
        <v>236903.37</v>
      </c>
      <c r="E369" s="177">
        <f t="shared" si="13"/>
        <v>98.21579390316201</v>
      </c>
    </row>
    <row r="370" spans="1:5" ht="16.5">
      <c r="A370" s="173" t="s">
        <v>401</v>
      </c>
      <c r="B370" s="174" t="s">
        <v>430</v>
      </c>
      <c r="C370" s="176">
        <v>38633</v>
      </c>
      <c r="D370" s="176">
        <v>37733.59</v>
      </c>
      <c r="E370" s="177">
        <f t="shared" si="13"/>
        <v>97.67191261356871</v>
      </c>
    </row>
    <row r="371" spans="1:5" ht="16.5">
      <c r="A371" s="173" t="s">
        <v>401</v>
      </c>
      <c r="B371" s="174" t="s">
        <v>55</v>
      </c>
      <c r="C371" s="176">
        <v>3400</v>
      </c>
      <c r="D371" s="176">
        <v>1702.62</v>
      </c>
      <c r="E371" s="177">
        <f t="shared" si="13"/>
        <v>50.077058823529406</v>
      </c>
    </row>
    <row r="372" spans="1:5" ht="49.5">
      <c r="A372" s="173" t="s">
        <v>401</v>
      </c>
      <c r="B372" s="174" t="s">
        <v>472</v>
      </c>
      <c r="C372" s="176">
        <v>35981</v>
      </c>
      <c r="D372" s="176">
        <v>35782.47</v>
      </c>
      <c r="E372" s="177">
        <f t="shared" si="13"/>
        <v>99.44823656930046</v>
      </c>
    </row>
    <row r="373" spans="1:5" ht="16.5">
      <c r="A373" s="173" t="s">
        <v>401</v>
      </c>
      <c r="B373" s="174" t="s">
        <v>466</v>
      </c>
      <c r="C373" s="176">
        <v>3246</v>
      </c>
      <c r="D373" s="176">
        <v>3244.71</v>
      </c>
      <c r="E373" s="177">
        <f t="shared" si="13"/>
        <v>99.96025878003697</v>
      </c>
    </row>
    <row r="374" spans="1:5" ht="16.5">
      <c r="A374" s="173" t="s">
        <v>401</v>
      </c>
      <c r="B374" s="174" t="s">
        <v>165</v>
      </c>
      <c r="C374" s="176">
        <v>69486</v>
      </c>
      <c r="D374" s="176">
        <v>69472.1</v>
      </c>
      <c r="E374" s="177">
        <f t="shared" si="13"/>
        <v>99.97999597041132</v>
      </c>
    </row>
    <row r="375" spans="1:5" ht="16.5">
      <c r="A375" s="173" t="s">
        <v>401</v>
      </c>
      <c r="B375" s="174" t="s">
        <v>166</v>
      </c>
      <c r="C375" s="176">
        <v>42680</v>
      </c>
      <c r="D375" s="176">
        <v>42678.98</v>
      </c>
      <c r="E375" s="177">
        <f t="shared" si="13"/>
        <v>99.99761012183693</v>
      </c>
    </row>
    <row r="376" spans="1:5" ht="16.5">
      <c r="A376" s="173" t="s">
        <v>401</v>
      </c>
      <c r="B376" s="174" t="s">
        <v>167</v>
      </c>
      <c r="C376" s="176">
        <v>686</v>
      </c>
      <c r="D376" s="176">
        <v>685.64</v>
      </c>
      <c r="E376" s="177">
        <f t="shared" si="13"/>
        <v>99.94752186588921</v>
      </c>
    </row>
    <row r="377" spans="1:5" ht="32.25" customHeight="1">
      <c r="A377" s="173" t="s">
        <v>401</v>
      </c>
      <c r="B377" s="174" t="s">
        <v>168</v>
      </c>
      <c r="C377" s="176">
        <v>10951</v>
      </c>
      <c r="D377" s="176">
        <v>10910.88</v>
      </c>
      <c r="E377" s="177">
        <f t="shared" si="13"/>
        <v>99.63364076340059</v>
      </c>
    </row>
    <row r="378" spans="1:5" ht="16.5">
      <c r="A378" s="173" t="s">
        <v>401</v>
      </c>
      <c r="B378" s="174" t="s">
        <v>156</v>
      </c>
      <c r="C378" s="176">
        <v>1090</v>
      </c>
      <c r="D378" s="176">
        <v>1090</v>
      </c>
      <c r="E378" s="177">
        <f t="shared" si="13"/>
        <v>100</v>
      </c>
    </row>
    <row r="379" spans="1:5" ht="16.5">
      <c r="A379" s="173" t="s">
        <v>401</v>
      </c>
      <c r="B379" s="174" t="s">
        <v>41</v>
      </c>
      <c r="C379" s="176">
        <v>1300</v>
      </c>
      <c r="D379" s="176">
        <v>1074.54</v>
      </c>
      <c r="E379" s="177">
        <f t="shared" si="13"/>
        <v>82.65692307692308</v>
      </c>
    </row>
    <row r="380" spans="1:5" ht="16.5">
      <c r="A380" s="173" t="s">
        <v>401</v>
      </c>
      <c r="B380" s="174" t="s">
        <v>169</v>
      </c>
      <c r="C380" s="176">
        <v>3492</v>
      </c>
      <c r="D380" s="176">
        <v>3460.74</v>
      </c>
      <c r="E380" s="177">
        <f t="shared" si="13"/>
        <v>99.10481099656356</v>
      </c>
    </row>
    <row r="381" spans="1:5" ht="19.5" customHeight="1">
      <c r="A381" s="173" t="s">
        <v>401</v>
      </c>
      <c r="B381" s="174" t="s">
        <v>158</v>
      </c>
      <c r="C381" s="176">
        <v>996</v>
      </c>
      <c r="D381" s="176">
        <v>996</v>
      </c>
      <c r="E381" s="177">
        <f t="shared" si="13"/>
        <v>100</v>
      </c>
    </row>
    <row r="382" spans="1:5" ht="16.5">
      <c r="A382" s="201" t="s">
        <v>401</v>
      </c>
      <c r="B382" s="202" t="s">
        <v>351</v>
      </c>
      <c r="C382" s="203">
        <v>1689</v>
      </c>
      <c r="D382" s="203">
        <v>1605.47</v>
      </c>
      <c r="E382" s="238">
        <f t="shared" si="13"/>
        <v>95.05447010065127</v>
      </c>
    </row>
    <row r="383" spans="1:5" ht="16.5">
      <c r="A383" s="233" t="s">
        <v>401</v>
      </c>
      <c r="B383" s="234" t="s">
        <v>475</v>
      </c>
      <c r="C383" s="239">
        <v>2314</v>
      </c>
      <c r="D383" s="239">
        <v>2314</v>
      </c>
      <c r="E383" s="240">
        <f t="shared" si="13"/>
        <v>100</v>
      </c>
    </row>
    <row r="384" spans="1:5" ht="33">
      <c r="A384" s="173" t="s">
        <v>401</v>
      </c>
      <c r="B384" s="174" t="s">
        <v>190</v>
      </c>
      <c r="C384" s="175">
        <v>94332</v>
      </c>
      <c r="D384" s="175">
        <v>94332</v>
      </c>
      <c r="E384" s="177">
        <f t="shared" si="13"/>
        <v>100</v>
      </c>
    </row>
    <row r="385" spans="1:5" ht="16.5">
      <c r="A385" s="173" t="s">
        <v>401</v>
      </c>
      <c r="B385" s="174" t="s">
        <v>24</v>
      </c>
      <c r="C385" s="175">
        <v>100</v>
      </c>
      <c r="D385" s="175">
        <v>100</v>
      </c>
      <c r="E385" s="177">
        <f t="shared" si="13"/>
        <v>100</v>
      </c>
    </row>
    <row r="386" spans="1:5" ht="33">
      <c r="A386" s="173" t="s">
        <v>401</v>
      </c>
      <c r="B386" s="174" t="s">
        <v>159</v>
      </c>
      <c r="C386" s="175">
        <v>1188</v>
      </c>
      <c r="D386" s="175">
        <v>1187.68</v>
      </c>
      <c r="E386" s="177">
        <f t="shared" si="13"/>
        <v>99.97306397306399</v>
      </c>
    </row>
    <row r="387" spans="1:5" ht="16.5">
      <c r="A387" s="173" t="s">
        <v>401</v>
      </c>
      <c r="B387" s="174" t="s">
        <v>161</v>
      </c>
      <c r="C387" s="175">
        <v>1639</v>
      </c>
      <c r="D387" s="175">
        <v>1637.51</v>
      </c>
      <c r="E387" s="177">
        <f t="shared" si="13"/>
        <v>99.90909090909092</v>
      </c>
    </row>
    <row r="388" spans="1:5" ht="33">
      <c r="A388" s="288" t="s">
        <v>52</v>
      </c>
      <c r="B388" s="289"/>
      <c r="C388" s="175" t="s">
        <v>332</v>
      </c>
      <c r="D388" s="175"/>
      <c r="E388" s="177"/>
    </row>
    <row r="389" spans="1:5" ht="16.5">
      <c r="A389" s="173" t="s">
        <v>401</v>
      </c>
      <c r="B389" s="174" t="s">
        <v>51</v>
      </c>
      <c r="C389" s="175">
        <v>18813</v>
      </c>
      <c r="D389" s="175">
        <v>18812.47</v>
      </c>
      <c r="E389" s="177">
        <f>D389/C389*100</f>
        <v>99.99718279912827</v>
      </c>
    </row>
    <row r="390" spans="1:5" ht="16.5">
      <c r="A390" s="173" t="s">
        <v>401</v>
      </c>
      <c r="B390" s="174" t="s">
        <v>54</v>
      </c>
      <c r="C390" s="175">
        <v>787</v>
      </c>
      <c r="D390" s="175">
        <v>786.5</v>
      </c>
      <c r="E390" s="177">
        <f>D390/C390*100</f>
        <v>99.93646759847522</v>
      </c>
    </row>
    <row r="391" spans="1:5" ht="16.5">
      <c r="A391" s="178" t="s">
        <v>476</v>
      </c>
      <c r="B391" s="167" t="s">
        <v>477</v>
      </c>
      <c r="C391" s="179">
        <f>SUM(C393:C398)</f>
        <v>331000</v>
      </c>
      <c r="D391" s="179">
        <f>SUM(D393:D398)</f>
        <v>249159.67</v>
      </c>
      <c r="E391" s="169">
        <f>D391/C391*100</f>
        <v>75.27482477341391</v>
      </c>
    </row>
    <row r="392" spans="1:5" s="140" customFormat="1" ht="16.5">
      <c r="A392" s="211" t="s">
        <v>400</v>
      </c>
      <c r="B392" s="174"/>
      <c r="C392" s="209"/>
      <c r="D392" s="209"/>
      <c r="E392" s="208"/>
    </row>
    <row r="393" spans="1:256" s="140" customFormat="1" ht="33">
      <c r="A393" s="173" t="s">
        <v>401</v>
      </c>
      <c r="B393" s="174" t="s">
        <v>478</v>
      </c>
      <c r="C393" s="176">
        <v>145000</v>
      </c>
      <c r="D393" s="176">
        <v>75540.41</v>
      </c>
      <c r="E393" s="177">
        <f aca="true" t="shared" si="14" ref="E393:E399">D393/C393*100</f>
        <v>52.096834482758624</v>
      </c>
      <c r="F393" s="8"/>
      <c r="G393" s="110"/>
      <c r="H393" s="110"/>
      <c r="I393" s="110"/>
      <c r="J393" s="110"/>
      <c r="K393" s="110"/>
      <c r="L393" s="110"/>
      <c r="M393" s="110"/>
      <c r="N393" s="110"/>
      <c r="O393" s="8" t="s">
        <v>401</v>
      </c>
      <c r="P393" s="8" t="s">
        <v>401</v>
      </c>
      <c r="Q393" s="8" t="s">
        <v>401</v>
      </c>
      <c r="R393" s="8" t="s">
        <v>401</v>
      </c>
      <c r="S393" s="8" t="s">
        <v>401</v>
      </c>
      <c r="T393" s="8" t="s">
        <v>401</v>
      </c>
      <c r="U393" s="8" t="s">
        <v>401</v>
      </c>
      <c r="V393" s="8" t="s">
        <v>401</v>
      </c>
      <c r="W393" s="8" t="s">
        <v>401</v>
      </c>
      <c r="X393" s="8" t="s">
        <v>401</v>
      </c>
      <c r="Y393" s="8" t="s">
        <v>401</v>
      </c>
      <c r="Z393" s="8" t="s">
        <v>401</v>
      </c>
      <c r="AA393" s="8" t="s">
        <v>401</v>
      </c>
      <c r="AB393" s="8" t="s">
        <v>401</v>
      </c>
      <c r="AC393" s="8" t="s">
        <v>401</v>
      </c>
      <c r="AD393" s="8" t="s">
        <v>401</v>
      </c>
      <c r="AE393" s="8" t="s">
        <v>401</v>
      </c>
      <c r="AF393" s="8" t="s">
        <v>401</v>
      </c>
      <c r="AG393" s="8" t="s">
        <v>401</v>
      </c>
      <c r="AH393" s="8" t="s">
        <v>401</v>
      </c>
      <c r="AI393" s="8" t="s">
        <v>401</v>
      </c>
      <c r="AJ393" s="8" t="s">
        <v>401</v>
      </c>
      <c r="AK393" s="8" t="s">
        <v>401</v>
      </c>
      <c r="AL393" s="8" t="s">
        <v>401</v>
      </c>
      <c r="AM393" s="8" t="s">
        <v>401</v>
      </c>
      <c r="AN393" s="8" t="s">
        <v>401</v>
      </c>
      <c r="AO393" s="8" t="s">
        <v>401</v>
      </c>
      <c r="AP393" s="8" t="s">
        <v>401</v>
      </c>
      <c r="AQ393" s="8" t="s">
        <v>401</v>
      </c>
      <c r="AR393" s="8" t="s">
        <v>401</v>
      </c>
      <c r="AS393" s="8" t="s">
        <v>401</v>
      </c>
      <c r="AT393" s="8" t="s">
        <v>401</v>
      </c>
      <c r="AU393" s="8" t="s">
        <v>401</v>
      </c>
      <c r="AV393" s="8" t="s">
        <v>401</v>
      </c>
      <c r="AW393" s="8" t="s">
        <v>401</v>
      </c>
      <c r="AX393" s="8" t="s">
        <v>401</v>
      </c>
      <c r="AY393" s="8" t="s">
        <v>401</v>
      </c>
      <c r="AZ393" s="8" t="s">
        <v>401</v>
      </c>
      <c r="BA393" s="8" t="s">
        <v>401</v>
      </c>
      <c r="BB393" s="8" t="s">
        <v>401</v>
      </c>
      <c r="BC393" s="8" t="s">
        <v>401</v>
      </c>
      <c r="BD393" s="8" t="s">
        <v>401</v>
      </c>
      <c r="BE393" s="8" t="s">
        <v>401</v>
      </c>
      <c r="BF393" s="8" t="s">
        <v>401</v>
      </c>
      <c r="BG393" s="8" t="s">
        <v>401</v>
      </c>
      <c r="BH393" s="8" t="s">
        <v>401</v>
      </c>
      <c r="BI393" s="8" t="s">
        <v>401</v>
      </c>
      <c r="BJ393" s="8" t="s">
        <v>401</v>
      </c>
      <c r="BK393" s="8" t="s">
        <v>401</v>
      </c>
      <c r="BL393" s="8" t="s">
        <v>401</v>
      </c>
      <c r="BM393" s="8" t="s">
        <v>401</v>
      </c>
      <c r="BN393" s="8" t="s">
        <v>401</v>
      </c>
      <c r="BO393" s="8" t="s">
        <v>401</v>
      </c>
      <c r="BP393" s="8" t="s">
        <v>401</v>
      </c>
      <c r="BQ393" s="8" t="s">
        <v>401</v>
      </c>
      <c r="BR393" s="8" t="s">
        <v>401</v>
      </c>
      <c r="BS393" s="8" t="s">
        <v>401</v>
      </c>
      <c r="BT393" s="8" t="s">
        <v>401</v>
      </c>
      <c r="BU393" s="8" t="s">
        <v>401</v>
      </c>
      <c r="BV393" s="8" t="s">
        <v>401</v>
      </c>
      <c r="BW393" s="8" t="s">
        <v>401</v>
      </c>
      <c r="BX393" s="8" t="s">
        <v>401</v>
      </c>
      <c r="BY393" s="8" t="s">
        <v>401</v>
      </c>
      <c r="BZ393" s="8" t="s">
        <v>401</v>
      </c>
      <c r="CA393" s="8" t="s">
        <v>401</v>
      </c>
      <c r="CB393" s="8" t="s">
        <v>401</v>
      </c>
      <c r="CC393" s="8" t="s">
        <v>401</v>
      </c>
      <c r="CD393" s="8" t="s">
        <v>401</v>
      </c>
      <c r="CE393" s="8" t="s">
        <v>401</v>
      </c>
      <c r="CF393" s="8" t="s">
        <v>401</v>
      </c>
      <c r="CG393" s="8" t="s">
        <v>401</v>
      </c>
      <c r="CH393" s="8" t="s">
        <v>401</v>
      </c>
      <c r="CI393" s="8" t="s">
        <v>401</v>
      </c>
      <c r="CJ393" s="8" t="s">
        <v>401</v>
      </c>
      <c r="CK393" s="8" t="s">
        <v>401</v>
      </c>
      <c r="CL393" s="8" t="s">
        <v>401</v>
      </c>
      <c r="CM393" s="8" t="s">
        <v>401</v>
      </c>
      <c r="CN393" s="8" t="s">
        <v>401</v>
      </c>
      <c r="CO393" s="8" t="s">
        <v>401</v>
      </c>
      <c r="CP393" s="8" t="s">
        <v>401</v>
      </c>
      <c r="CQ393" s="8" t="s">
        <v>401</v>
      </c>
      <c r="CR393" s="8" t="s">
        <v>401</v>
      </c>
      <c r="CS393" s="8" t="s">
        <v>401</v>
      </c>
      <c r="CT393" s="8" t="s">
        <v>401</v>
      </c>
      <c r="CU393" s="8" t="s">
        <v>401</v>
      </c>
      <c r="CV393" s="8" t="s">
        <v>401</v>
      </c>
      <c r="CW393" s="8" t="s">
        <v>401</v>
      </c>
      <c r="CX393" s="8" t="s">
        <v>401</v>
      </c>
      <c r="CY393" s="8" t="s">
        <v>401</v>
      </c>
      <c r="CZ393" s="8" t="s">
        <v>401</v>
      </c>
      <c r="DA393" s="8" t="s">
        <v>401</v>
      </c>
      <c r="DB393" s="8" t="s">
        <v>401</v>
      </c>
      <c r="DC393" s="8" t="s">
        <v>401</v>
      </c>
      <c r="DD393" s="8" t="s">
        <v>401</v>
      </c>
      <c r="DE393" s="8" t="s">
        <v>401</v>
      </c>
      <c r="DF393" s="8" t="s">
        <v>401</v>
      </c>
      <c r="DG393" s="8" t="s">
        <v>401</v>
      </c>
      <c r="DH393" s="8" t="s">
        <v>401</v>
      </c>
      <c r="DI393" s="8" t="s">
        <v>401</v>
      </c>
      <c r="DJ393" s="8" t="s">
        <v>401</v>
      </c>
      <c r="DK393" s="8" t="s">
        <v>401</v>
      </c>
      <c r="DL393" s="8" t="s">
        <v>401</v>
      </c>
      <c r="DM393" s="8" t="s">
        <v>401</v>
      </c>
      <c r="DN393" s="8" t="s">
        <v>401</v>
      </c>
      <c r="DO393" s="8" t="s">
        <v>401</v>
      </c>
      <c r="DP393" s="8" t="s">
        <v>401</v>
      </c>
      <c r="DQ393" s="8" t="s">
        <v>401</v>
      </c>
      <c r="DR393" s="8" t="s">
        <v>401</v>
      </c>
      <c r="DS393" s="8" t="s">
        <v>401</v>
      </c>
      <c r="DT393" s="8" t="s">
        <v>401</v>
      </c>
      <c r="DU393" s="8" t="s">
        <v>401</v>
      </c>
      <c r="DV393" s="8" t="s">
        <v>401</v>
      </c>
      <c r="DW393" s="8" t="s">
        <v>401</v>
      </c>
      <c r="DX393" s="8" t="s">
        <v>401</v>
      </c>
      <c r="DY393" s="8" t="s">
        <v>401</v>
      </c>
      <c r="DZ393" s="8" t="s">
        <v>401</v>
      </c>
      <c r="EA393" s="8" t="s">
        <v>401</v>
      </c>
      <c r="EB393" s="8" t="s">
        <v>401</v>
      </c>
      <c r="EC393" s="8" t="s">
        <v>401</v>
      </c>
      <c r="ED393" s="8" t="s">
        <v>401</v>
      </c>
      <c r="EE393" s="8" t="s">
        <v>401</v>
      </c>
      <c r="EF393" s="8" t="s">
        <v>401</v>
      </c>
      <c r="EG393" s="8" t="s">
        <v>401</v>
      </c>
      <c r="EH393" s="8" t="s">
        <v>401</v>
      </c>
      <c r="EI393" s="8" t="s">
        <v>401</v>
      </c>
      <c r="EJ393" s="8" t="s">
        <v>401</v>
      </c>
      <c r="EK393" s="8" t="s">
        <v>401</v>
      </c>
      <c r="EL393" s="8" t="s">
        <v>401</v>
      </c>
      <c r="EM393" s="8" t="s">
        <v>401</v>
      </c>
      <c r="EN393" s="8" t="s">
        <v>401</v>
      </c>
      <c r="EO393" s="8" t="s">
        <v>401</v>
      </c>
      <c r="EP393" s="8" t="s">
        <v>401</v>
      </c>
      <c r="EQ393" s="8" t="s">
        <v>401</v>
      </c>
      <c r="ER393" s="8" t="s">
        <v>401</v>
      </c>
      <c r="ES393" s="8" t="s">
        <v>401</v>
      </c>
      <c r="ET393" s="8" t="s">
        <v>401</v>
      </c>
      <c r="EU393" s="8" t="s">
        <v>401</v>
      </c>
      <c r="EV393" s="8" t="s">
        <v>401</v>
      </c>
      <c r="EW393" s="8" t="s">
        <v>401</v>
      </c>
      <c r="EX393" s="8" t="s">
        <v>401</v>
      </c>
      <c r="EY393" s="8" t="s">
        <v>401</v>
      </c>
      <c r="EZ393" s="8" t="s">
        <v>401</v>
      </c>
      <c r="FA393" s="8" t="s">
        <v>401</v>
      </c>
      <c r="FB393" s="8" t="s">
        <v>401</v>
      </c>
      <c r="FC393" s="8" t="s">
        <v>401</v>
      </c>
      <c r="FD393" s="8" t="s">
        <v>401</v>
      </c>
      <c r="FE393" s="8" t="s">
        <v>401</v>
      </c>
      <c r="FF393" s="8" t="s">
        <v>401</v>
      </c>
      <c r="FG393" s="8" t="s">
        <v>401</v>
      </c>
      <c r="FH393" s="8" t="s">
        <v>401</v>
      </c>
      <c r="FI393" s="8" t="s">
        <v>401</v>
      </c>
      <c r="FJ393" s="8" t="s">
        <v>401</v>
      </c>
      <c r="FK393" s="8" t="s">
        <v>401</v>
      </c>
      <c r="FL393" s="8" t="s">
        <v>401</v>
      </c>
      <c r="FM393" s="8" t="s">
        <v>401</v>
      </c>
      <c r="FN393" s="8" t="s">
        <v>401</v>
      </c>
      <c r="FO393" s="8" t="s">
        <v>401</v>
      </c>
      <c r="FP393" s="8" t="s">
        <v>401</v>
      </c>
      <c r="FQ393" s="8" t="s">
        <v>401</v>
      </c>
      <c r="FR393" s="8" t="s">
        <v>401</v>
      </c>
      <c r="FS393" s="8" t="s">
        <v>401</v>
      </c>
      <c r="FT393" s="8" t="s">
        <v>401</v>
      </c>
      <c r="FU393" s="8" t="s">
        <v>401</v>
      </c>
      <c r="FV393" s="8" t="s">
        <v>401</v>
      </c>
      <c r="FW393" s="8" t="s">
        <v>401</v>
      </c>
      <c r="FX393" s="8" t="s">
        <v>401</v>
      </c>
      <c r="FY393" s="8" t="s">
        <v>401</v>
      </c>
      <c r="FZ393" s="8" t="s">
        <v>401</v>
      </c>
      <c r="GA393" s="8" t="s">
        <v>401</v>
      </c>
      <c r="GB393" s="8" t="s">
        <v>401</v>
      </c>
      <c r="GC393" s="8" t="s">
        <v>401</v>
      </c>
      <c r="GD393" s="8" t="s">
        <v>401</v>
      </c>
      <c r="GE393" s="8" t="s">
        <v>401</v>
      </c>
      <c r="GF393" s="8" t="s">
        <v>401</v>
      </c>
      <c r="GG393" s="8" t="s">
        <v>401</v>
      </c>
      <c r="GH393" s="8" t="s">
        <v>401</v>
      </c>
      <c r="GI393" s="8" t="s">
        <v>401</v>
      </c>
      <c r="GJ393" s="8" t="s">
        <v>401</v>
      </c>
      <c r="GK393" s="8" t="s">
        <v>401</v>
      </c>
      <c r="GL393" s="8" t="s">
        <v>401</v>
      </c>
      <c r="GM393" s="8" t="s">
        <v>401</v>
      </c>
      <c r="GN393" s="8" t="s">
        <v>401</v>
      </c>
      <c r="GO393" s="8" t="s">
        <v>401</v>
      </c>
      <c r="GP393" s="8" t="s">
        <v>401</v>
      </c>
      <c r="GQ393" s="8" t="s">
        <v>401</v>
      </c>
      <c r="GR393" s="8" t="s">
        <v>401</v>
      </c>
      <c r="GS393" s="8" t="s">
        <v>401</v>
      </c>
      <c r="GT393" s="8" t="s">
        <v>401</v>
      </c>
      <c r="GU393" s="8" t="s">
        <v>401</v>
      </c>
      <c r="GV393" s="8" t="s">
        <v>401</v>
      </c>
      <c r="GW393" s="8" t="s">
        <v>401</v>
      </c>
      <c r="GX393" s="8" t="s">
        <v>401</v>
      </c>
      <c r="GY393" s="8" t="s">
        <v>401</v>
      </c>
      <c r="GZ393" s="8" t="s">
        <v>401</v>
      </c>
      <c r="HA393" s="8" t="s">
        <v>401</v>
      </c>
      <c r="HB393" s="8" t="s">
        <v>401</v>
      </c>
      <c r="HC393" s="8" t="s">
        <v>401</v>
      </c>
      <c r="HD393" s="8" t="s">
        <v>401</v>
      </c>
      <c r="HE393" s="8" t="s">
        <v>401</v>
      </c>
      <c r="HF393" s="8" t="s">
        <v>401</v>
      </c>
      <c r="HG393" s="8" t="s">
        <v>401</v>
      </c>
      <c r="HH393" s="8" t="s">
        <v>401</v>
      </c>
      <c r="HI393" s="8" t="s">
        <v>401</v>
      </c>
      <c r="HJ393" s="8" t="s">
        <v>401</v>
      </c>
      <c r="HK393" s="8" t="s">
        <v>401</v>
      </c>
      <c r="HL393" s="8" t="s">
        <v>401</v>
      </c>
      <c r="HM393" s="8" t="s">
        <v>401</v>
      </c>
      <c r="HN393" s="8" t="s">
        <v>401</v>
      </c>
      <c r="HO393" s="8" t="s">
        <v>401</v>
      </c>
      <c r="HP393" s="8" t="s">
        <v>401</v>
      </c>
      <c r="HQ393" s="8" t="s">
        <v>401</v>
      </c>
      <c r="HR393" s="8" t="s">
        <v>401</v>
      </c>
      <c r="HS393" s="8" t="s">
        <v>401</v>
      </c>
      <c r="HT393" s="8" t="s">
        <v>401</v>
      </c>
      <c r="HU393" s="8" t="s">
        <v>401</v>
      </c>
      <c r="HV393" s="8" t="s">
        <v>401</v>
      </c>
      <c r="HW393" s="8" t="s">
        <v>401</v>
      </c>
      <c r="HX393" s="8" t="s">
        <v>401</v>
      </c>
      <c r="HY393" s="8" t="s">
        <v>401</v>
      </c>
      <c r="HZ393" s="8" t="s">
        <v>401</v>
      </c>
      <c r="IA393" s="8" t="s">
        <v>401</v>
      </c>
      <c r="IB393" s="8" t="s">
        <v>401</v>
      </c>
      <c r="IC393" s="8" t="s">
        <v>401</v>
      </c>
      <c r="ID393" s="8" t="s">
        <v>401</v>
      </c>
      <c r="IE393" s="8" t="s">
        <v>401</v>
      </c>
      <c r="IF393" s="8" t="s">
        <v>401</v>
      </c>
      <c r="IG393" s="8" t="s">
        <v>401</v>
      </c>
      <c r="IH393" s="8" t="s">
        <v>401</v>
      </c>
      <c r="II393" s="8" t="s">
        <v>401</v>
      </c>
      <c r="IJ393" s="8" t="s">
        <v>401</v>
      </c>
      <c r="IK393" s="8" t="s">
        <v>401</v>
      </c>
      <c r="IL393" s="8" t="s">
        <v>401</v>
      </c>
      <c r="IM393" s="8" t="s">
        <v>401</v>
      </c>
      <c r="IN393" s="8" t="s">
        <v>401</v>
      </c>
      <c r="IO393" s="8" t="s">
        <v>401</v>
      </c>
      <c r="IP393" s="8" t="s">
        <v>401</v>
      </c>
      <c r="IQ393" s="8" t="s">
        <v>401</v>
      </c>
      <c r="IR393" s="8" t="s">
        <v>401</v>
      </c>
      <c r="IS393" s="8" t="s">
        <v>401</v>
      </c>
      <c r="IT393" s="8" t="s">
        <v>401</v>
      </c>
      <c r="IU393" s="8" t="s">
        <v>401</v>
      </c>
      <c r="IV393" s="8" t="s">
        <v>401</v>
      </c>
    </row>
    <row r="394" spans="1:5" ht="16.5">
      <c r="A394" s="173" t="s">
        <v>401</v>
      </c>
      <c r="B394" s="174" t="s">
        <v>479</v>
      </c>
      <c r="C394" s="176">
        <v>23000</v>
      </c>
      <c r="D394" s="176">
        <v>19727.67</v>
      </c>
      <c r="E394" s="177">
        <f t="shared" si="14"/>
        <v>85.77247826086956</v>
      </c>
    </row>
    <row r="395" spans="1:5" ht="16.5">
      <c r="A395" s="173" t="s">
        <v>401</v>
      </c>
      <c r="B395" s="174" t="s">
        <v>53</v>
      </c>
      <c r="C395" s="176">
        <v>1650</v>
      </c>
      <c r="D395" s="176">
        <v>1626.6</v>
      </c>
      <c r="E395" s="177">
        <f t="shared" si="14"/>
        <v>98.58181818181818</v>
      </c>
    </row>
    <row r="396" spans="1:5" ht="49.5">
      <c r="A396" s="173" t="s">
        <v>401</v>
      </c>
      <c r="B396" s="174" t="s">
        <v>363</v>
      </c>
      <c r="C396" s="212">
        <v>157350</v>
      </c>
      <c r="D396" s="212">
        <v>149660.39</v>
      </c>
      <c r="E396" s="185">
        <f t="shared" si="14"/>
        <v>95.11305370193837</v>
      </c>
    </row>
    <row r="397" spans="1:5" ht="16.5">
      <c r="A397" s="173" t="s">
        <v>401</v>
      </c>
      <c r="B397" s="174" t="s">
        <v>480</v>
      </c>
      <c r="C397" s="176">
        <v>500</v>
      </c>
      <c r="D397" s="176">
        <v>77.6</v>
      </c>
      <c r="E397" s="177">
        <f t="shared" si="14"/>
        <v>15.519999999999998</v>
      </c>
    </row>
    <row r="398" spans="1:5" ht="16.5">
      <c r="A398" s="173" t="s">
        <v>401</v>
      </c>
      <c r="B398" s="174" t="s">
        <v>481</v>
      </c>
      <c r="C398" s="176">
        <v>3500</v>
      </c>
      <c r="D398" s="176">
        <v>2527</v>
      </c>
      <c r="E398" s="177">
        <f t="shared" si="14"/>
        <v>72.2</v>
      </c>
    </row>
    <row r="399" spans="1:5" ht="16.5">
      <c r="A399" s="178" t="s">
        <v>482</v>
      </c>
      <c r="B399" s="167" t="s">
        <v>483</v>
      </c>
      <c r="C399" s="179">
        <f>SUM(C401:C426)</f>
        <v>899981</v>
      </c>
      <c r="D399" s="179">
        <f>SUM(D401:D426)</f>
        <v>867790.7300000001</v>
      </c>
      <c r="E399" s="169">
        <f t="shared" si="14"/>
        <v>96.42322782369851</v>
      </c>
    </row>
    <row r="400" spans="1:5" ht="16.5">
      <c r="A400" s="211" t="s">
        <v>400</v>
      </c>
      <c r="B400" s="174"/>
      <c r="C400" s="179"/>
      <c r="D400" s="179"/>
      <c r="E400" s="208"/>
    </row>
    <row r="401" spans="1:5" ht="33">
      <c r="A401" s="173" t="s">
        <v>401</v>
      </c>
      <c r="B401" s="174" t="s">
        <v>143</v>
      </c>
      <c r="C401" s="213">
        <v>1800</v>
      </c>
      <c r="D401" s="213">
        <v>952</v>
      </c>
      <c r="E401" s="214">
        <v>52.89</v>
      </c>
    </row>
    <row r="402" spans="1:5" ht="16.5">
      <c r="A402" s="173" t="s">
        <v>401</v>
      </c>
      <c r="B402" s="174" t="s">
        <v>308</v>
      </c>
      <c r="C402" s="212">
        <v>1394</v>
      </c>
      <c r="D402" s="212">
        <v>790</v>
      </c>
      <c r="E402" s="185">
        <f aca="true" t="shared" si="15" ref="E402:E427">D402/C402*100</f>
        <v>56.67144906743186</v>
      </c>
    </row>
    <row r="403" spans="1:5" ht="16.5">
      <c r="A403" s="173" t="s">
        <v>401</v>
      </c>
      <c r="B403" s="174" t="s">
        <v>427</v>
      </c>
      <c r="C403" s="176">
        <v>528569</v>
      </c>
      <c r="D403" s="176">
        <v>499747.24</v>
      </c>
      <c r="E403" s="177">
        <f t="shared" si="15"/>
        <v>94.54720954123303</v>
      </c>
    </row>
    <row r="404" spans="1:6" ht="16.5">
      <c r="A404" s="173" t="s">
        <v>401</v>
      </c>
      <c r="B404" s="174" t="s">
        <v>428</v>
      </c>
      <c r="C404" s="176">
        <v>39127</v>
      </c>
      <c r="D404" s="176">
        <v>39126.79</v>
      </c>
      <c r="E404" s="177">
        <f t="shared" si="15"/>
        <v>99.9994632862218</v>
      </c>
      <c r="F404" s="120"/>
    </row>
    <row r="405" spans="1:6" ht="16.5">
      <c r="A405" s="173" t="s">
        <v>401</v>
      </c>
      <c r="B405" s="174" t="s">
        <v>429</v>
      </c>
      <c r="C405" s="176">
        <v>81261</v>
      </c>
      <c r="D405" s="176">
        <v>79723.74</v>
      </c>
      <c r="E405" s="177">
        <f t="shared" si="15"/>
        <v>98.10824380699229</v>
      </c>
      <c r="F405" s="120"/>
    </row>
    <row r="406" spans="1:5" ht="16.5">
      <c r="A406" s="173" t="s">
        <v>401</v>
      </c>
      <c r="B406" s="174" t="s">
        <v>430</v>
      </c>
      <c r="C406" s="176">
        <v>13078</v>
      </c>
      <c r="D406" s="176">
        <v>12718.42</v>
      </c>
      <c r="E406" s="177">
        <f t="shared" si="15"/>
        <v>97.25049701789264</v>
      </c>
    </row>
    <row r="407" spans="1:5" ht="16.5">
      <c r="A407" s="173" t="s">
        <v>401</v>
      </c>
      <c r="B407" s="174" t="s">
        <v>55</v>
      </c>
      <c r="C407" s="176">
        <v>2395</v>
      </c>
      <c r="D407" s="176">
        <v>2394.3</v>
      </c>
      <c r="E407" s="177">
        <f t="shared" si="15"/>
        <v>99.97077244258872</v>
      </c>
    </row>
    <row r="408" spans="1:5" ht="33">
      <c r="A408" s="173" t="s">
        <v>401</v>
      </c>
      <c r="B408" s="174" t="s">
        <v>102</v>
      </c>
      <c r="C408" s="176">
        <v>20933</v>
      </c>
      <c r="D408" s="176">
        <v>20932.28</v>
      </c>
      <c r="E408" s="177">
        <f t="shared" si="15"/>
        <v>99.99656045478432</v>
      </c>
    </row>
    <row r="409" spans="1:5" ht="16.5">
      <c r="A409" s="173" t="s">
        <v>401</v>
      </c>
      <c r="B409" s="174" t="s">
        <v>466</v>
      </c>
      <c r="C409" s="176">
        <v>3165</v>
      </c>
      <c r="D409" s="176">
        <v>3163.39</v>
      </c>
      <c r="E409" s="177">
        <f t="shared" si="15"/>
        <v>99.94913112164296</v>
      </c>
    </row>
    <row r="410" spans="1:5" ht="16.5">
      <c r="A410" s="173" t="s">
        <v>401</v>
      </c>
      <c r="B410" s="174" t="s">
        <v>473</v>
      </c>
      <c r="C410" s="176">
        <v>60345</v>
      </c>
      <c r="D410" s="176">
        <v>60343.24</v>
      </c>
      <c r="E410" s="177">
        <f t="shared" si="15"/>
        <v>99.99708343690446</v>
      </c>
    </row>
    <row r="411" spans="1:5" ht="33">
      <c r="A411" s="173" t="s">
        <v>401</v>
      </c>
      <c r="B411" s="174" t="s">
        <v>474</v>
      </c>
      <c r="C411" s="176">
        <v>40236</v>
      </c>
      <c r="D411" s="176">
        <v>40235.13</v>
      </c>
      <c r="E411" s="177">
        <f t="shared" si="15"/>
        <v>99.99783775723232</v>
      </c>
    </row>
    <row r="412" spans="1:5" ht="16.5">
      <c r="A412" s="173" t="s">
        <v>401</v>
      </c>
      <c r="B412" s="174" t="s">
        <v>156</v>
      </c>
      <c r="C412" s="176">
        <v>75</v>
      </c>
      <c r="D412" s="176">
        <v>75</v>
      </c>
      <c r="E412" s="177">
        <f t="shared" si="15"/>
        <v>100</v>
      </c>
    </row>
    <row r="413" spans="1:5" ht="16.5">
      <c r="A413" s="173" t="s">
        <v>401</v>
      </c>
      <c r="B413" s="174" t="s">
        <v>350</v>
      </c>
      <c r="C413" s="175">
        <v>56200</v>
      </c>
      <c r="D413" s="176">
        <v>56200</v>
      </c>
      <c r="E413" s="177">
        <f t="shared" si="15"/>
        <v>100</v>
      </c>
    </row>
    <row r="414" spans="1:5" ht="34.5" customHeight="1">
      <c r="A414" s="173" t="s">
        <v>401</v>
      </c>
      <c r="B414" s="174" t="s">
        <v>168</v>
      </c>
      <c r="C414" s="176">
        <v>6945</v>
      </c>
      <c r="D414" s="176">
        <v>6944.48</v>
      </c>
      <c r="E414" s="177">
        <f t="shared" si="15"/>
        <v>99.99251259899208</v>
      </c>
    </row>
    <row r="415" spans="1:5" ht="16.5">
      <c r="A415" s="173" t="s">
        <v>401</v>
      </c>
      <c r="B415" s="174" t="s">
        <v>41</v>
      </c>
      <c r="C415" s="176">
        <v>741</v>
      </c>
      <c r="D415" s="176">
        <v>740.64</v>
      </c>
      <c r="E415" s="177">
        <f t="shared" si="15"/>
        <v>99.95141700404858</v>
      </c>
    </row>
    <row r="416" spans="1:5" ht="33">
      <c r="A416" s="173" t="s">
        <v>401</v>
      </c>
      <c r="B416" s="174" t="s">
        <v>592</v>
      </c>
      <c r="C416" s="176">
        <v>1630</v>
      </c>
      <c r="D416" s="176">
        <v>1619.71</v>
      </c>
      <c r="E416" s="177">
        <f t="shared" si="15"/>
        <v>99.36871165644172</v>
      </c>
    </row>
    <row r="417" spans="1:5" ht="33">
      <c r="A417" s="173" t="s">
        <v>401</v>
      </c>
      <c r="B417" s="174" t="s">
        <v>23</v>
      </c>
      <c r="C417" s="176">
        <v>976</v>
      </c>
      <c r="D417" s="176">
        <v>976</v>
      </c>
      <c r="E417" s="177">
        <f t="shared" si="15"/>
        <v>100</v>
      </c>
    </row>
    <row r="418" spans="1:5" ht="16.5">
      <c r="A418" s="173" t="s">
        <v>401</v>
      </c>
      <c r="B418" s="174" t="s">
        <v>351</v>
      </c>
      <c r="C418" s="176">
        <v>1235</v>
      </c>
      <c r="D418" s="176">
        <v>1234.96</v>
      </c>
      <c r="E418" s="177">
        <f t="shared" si="15"/>
        <v>99.99676113360324</v>
      </c>
    </row>
    <row r="419" spans="1:5" ht="16.5">
      <c r="A419" s="201" t="s">
        <v>401</v>
      </c>
      <c r="B419" s="202" t="s">
        <v>352</v>
      </c>
      <c r="C419" s="203">
        <v>700</v>
      </c>
      <c r="D419" s="203">
        <v>699</v>
      </c>
      <c r="E419" s="238">
        <f t="shared" si="15"/>
        <v>99.85714285714286</v>
      </c>
    </row>
    <row r="420" spans="1:5" ht="33">
      <c r="A420" s="233" t="s">
        <v>401</v>
      </c>
      <c r="B420" s="234" t="s">
        <v>190</v>
      </c>
      <c r="C420" s="235">
        <v>32060</v>
      </c>
      <c r="D420" s="239">
        <v>32060</v>
      </c>
      <c r="E420" s="240">
        <f t="shared" si="15"/>
        <v>100</v>
      </c>
    </row>
    <row r="421" spans="1:5" ht="16.5">
      <c r="A421" s="173" t="s">
        <v>303</v>
      </c>
      <c r="B421" s="174" t="s">
        <v>24</v>
      </c>
      <c r="C421" s="175">
        <v>420</v>
      </c>
      <c r="D421" s="176">
        <v>420</v>
      </c>
      <c r="E421" s="177">
        <f t="shared" si="15"/>
        <v>100</v>
      </c>
    </row>
    <row r="422" spans="1:5" ht="33">
      <c r="A422" s="173" t="s">
        <v>303</v>
      </c>
      <c r="B422" s="174" t="s">
        <v>159</v>
      </c>
      <c r="C422" s="175">
        <v>169</v>
      </c>
      <c r="D422" s="176">
        <v>168.03</v>
      </c>
      <c r="E422" s="177">
        <f t="shared" si="15"/>
        <v>99.42603550295857</v>
      </c>
    </row>
    <row r="423" spans="1:5" ht="33">
      <c r="A423" s="173" t="s">
        <v>401</v>
      </c>
      <c r="B423" s="174" t="s">
        <v>288</v>
      </c>
      <c r="C423" s="175">
        <v>1705</v>
      </c>
      <c r="D423" s="176">
        <v>1704.62</v>
      </c>
      <c r="E423" s="177">
        <f t="shared" si="15"/>
        <v>99.97771260997067</v>
      </c>
    </row>
    <row r="424" spans="1:5" ht="36" customHeight="1">
      <c r="A424" s="290" t="s">
        <v>88</v>
      </c>
      <c r="B424" s="291"/>
      <c r="C424" s="175"/>
      <c r="D424" s="176"/>
      <c r="E424" s="177"/>
    </row>
    <row r="425" spans="1:5" ht="16.5">
      <c r="A425" s="173" t="s">
        <v>303</v>
      </c>
      <c r="B425" s="215" t="s">
        <v>51</v>
      </c>
      <c r="C425" s="175">
        <v>3600</v>
      </c>
      <c r="D425" s="176">
        <v>3600</v>
      </c>
      <c r="E425" s="177">
        <v>100</v>
      </c>
    </row>
    <row r="426" spans="1:5" ht="16.5">
      <c r="A426" s="173" t="s">
        <v>303</v>
      </c>
      <c r="B426" s="215" t="s">
        <v>48</v>
      </c>
      <c r="C426" s="175">
        <v>1222</v>
      </c>
      <c r="D426" s="176">
        <v>1221.76</v>
      </c>
      <c r="E426" s="177">
        <v>100</v>
      </c>
    </row>
    <row r="427" spans="1:5" ht="16.5">
      <c r="A427" s="178" t="s">
        <v>485</v>
      </c>
      <c r="B427" s="167" t="s">
        <v>486</v>
      </c>
      <c r="C427" s="179">
        <f>SUM(C429:C434)</f>
        <v>48986</v>
      </c>
      <c r="D427" s="179">
        <f>SUM(D429:D434)</f>
        <v>31349.08</v>
      </c>
      <c r="E427" s="169">
        <f t="shared" si="15"/>
        <v>63.995998856816236</v>
      </c>
    </row>
    <row r="428" spans="1:5" ht="16.5">
      <c r="A428" s="211" t="s">
        <v>400</v>
      </c>
      <c r="B428" s="174"/>
      <c r="C428" s="179"/>
      <c r="D428" s="179"/>
      <c r="E428" s="210"/>
    </row>
    <row r="429" spans="1:5" ht="16.5">
      <c r="A429" s="173" t="s">
        <v>401</v>
      </c>
      <c r="B429" s="216" t="s">
        <v>487</v>
      </c>
      <c r="C429" s="213">
        <v>3928</v>
      </c>
      <c r="D429" s="213">
        <v>2367.04</v>
      </c>
      <c r="E429" s="177">
        <f aca="true" t="shared" si="16" ref="E429:E435">D429/C429*100</f>
        <v>60.260692464358456</v>
      </c>
    </row>
    <row r="430" spans="1:5" ht="16.5">
      <c r="A430" s="173" t="s">
        <v>303</v>
      </c>
      <c r="B430" s="216" t="s">
        <v>48</v>
      </c>
      <c r="C430" s="213">
        <v>180</v>
      </c>
      <c r="D430" s="213">
        <v>179.1</v>
      </c>
      <c r="E430" s="177">
        <v>99.5</v>
      </c>
    </row>
    <row r="431" spans="1:5" ht="33">
      <c r="A431" s="173" t="s">
        <v>401</v>
      </c>
      <c r="B431" s="174" t="s">
        <v>488</v>
      </c>
      <c r="C431" s="176">
        <v>7270</v>
      </c>
      <c r="D431" s="176">
        <v>5165.7</v>
      </c>
      <c r="E431" s="177">
        <f t="shared" si="16"/>
        <v>71.05502063273728</v>
      </c>
    </row>
    <row r="432" spans="1:5" ht="16.5">
      <c r="A432" s="173" t="s">
        <v>401</v>
      </c>
      <c r="B432" s="174" t="s">
        <v>480</v>
      </c>
      <c r="C432" s="213">
        <v>12064</v>
      </c>
      <c r="D432" s="213">
        <v>10334.24</v>
      </c>
      <c r="E432" s="177">
        <f t="shared" si="16"/>
        <v>85.66180371352785</v>
      </c>
    </row>
    <row r="433" spans="1:5" ht="33">
      <c r="A433" s="173" t="s">
        <v>401</v>
      </c>
      <c r="B433" s="174" t="s">
        <v>171</v>
      </c>
      <c r="C433" s="213">
        <v>25166</v>
      </c>
      <c r="D433" s="213">
        <v>12941</v>
      </c>
      <c r="E433" s="214">
        <f t="shared" si="16"/>
        <v>51.422554239847415</v>
      </c>
    </row>
    <row r="434" spans="1:5" ht="16.5">
      <c r="A434" s="173" t="s">
        <v>401</v>
      </c>
      <c r="B434" s="174" t="s">
        <v>161</v>
      </c>
      <c r="C434" s="223">
        <v>378</v>
      </c>
      <c r="D434" s="223">
        <v>362</v>
      </c>
      <c r="E434" s="224">
        <f t="shared" si="16"/>
        <v>95.76719576719577</v>
      </c>
    </row>
    <row r="435" spans="1:5" ht="16.5">
      <c r="A435" s="178" t="s">
        <v>489</v>
      </c>
      <c r="B435" s="167" t="s">
        <v>490</v>
      </c>
      <c r="C435" s="179">
        <f>SUM(C437:C443)</f>
        <v>107268</v>
      </c>
      <c r="D435" s="179">
        <f>SUM(D437:D443)</f>
        <v>107265.19</v>
      </c>
      <c r="E435" s="207">
        <f t="shared" si="16"/>
        <v>99.99738039303428</v>
      </c>
    </row>
    <row r="436" spans="1:5" ht="16.5">
      <c r="A436" s="211" t="s">
        <v>400</v>
      </c>
      <c r="B436" s="174"/>
      <c r="C436" s="179"/>
      <c r="D436" s="179"/>
      <c r="E436" s="177"/>
    </row>
    <row r="437" spans="1:5" ht="33">
      <c r="A437" s="173" t="s">
        <v>401</v>
      </c>
      <c r="B437" s="174" t="s">
        <v>309</v>
      </c>
      <c r="C437" s="217">
        <v>900</v>
      </c>
      <c r="D437" s="217">
        <v>899.32</v>
      </c>
      <c r="E437" s="218">
        <v>99.92</v>
      </c>
    </row>
    <row r="438" spans="1:5" ht="16.5">
      <c r="A438" s="173" t="s">
        <v>401</v>
      </c>
      <c r="B438" s="174" t="s">
        <v>310</v>
      </c>
      <c r="C438" s="217">
        <v>138</v>
      </c>
      <c r="D438" s="217">
        <v>136.85</v>
      </c>
      <c r="E438" s="219">
        <v>99.16</v>
      </c>
    </row>
    <row r="439" spans="1:5" ht="16.5">
      <c r="A439" s="173" t="s">
        <v>401</v>
      </c>
      <c r="B439" s="174" t="s">
        <v>430</v>
      </c>
      <c r="C439" s="217">
        <v>23</v>
      </c>
      <c r="D439" s="217">
        <v>22.02</v>
      </c>
      <c r="E439" s="219">
        <v>95.74</v>
      </c>
    </row>
    <row r="440" spans="1:5" ht="34.5" customHeight="1">
      <c r="A440" s="173" t="s">
        <v>401</v>
      </c>
      <c r="B440" s="174" t="s">
        <v>89</v>
      </c>
      <c r="C440" s="217">
        <v>132</v>
      </c>
      <c r="D440" s="217">
        <v>132</v>
      </c>
      <c r="E440" s="218">
        <f>D440/C440*100</f>
        <v>100</v>
      </c>
    </row>
    <row r="441" spans="1:5" ht="18.75" customHeight="1">
      <c r="A441" s="173" t="s">
        <v>401</v>
      </c>
      <c r="B441" s="174" t="s">
        <v>54</v>
      </c>
      <c r="C441" s="213">
        <v>33796</v>
      </c>
      <c r="D441" s="213">
        <v>33796</v>
      </c>
      <c r="E441" s="219">
        <f>D441/C441*100</f>
        <v>100</v>
      </c>
    </row>
    <row r="442" spans="1:5" ht="49.5">
      <c r="A442" s="173" t="s">
        <v>401</v>
      </c>
      <c r="B442" s="174" t="s">
        <v>173</v>
      </c>
      <c r="C442" s="176">
        <v>69257</v>
      </c>
      <c r="D442" s="176">
        <v>69257</v>
      </c>
      <c r="E442" s="219">
        <f>D442/C442*100</f>
        <v>100</v>
      </c>
    </row>
    <row r="443" spans="1:5" ht="49.5">
      <c r="A443" s="201" t="s">
        <v>401</v>
      </c>
      <c r="B443" s="202" t="s">
        <v>191</v>
      </c>
      <c r="C443" s="203">
        <v>3022</v>
      </c>
      <c r="D443" s="203">
        <v>3022</v>
      </c>
      <c r="E443" s="220">
        <f>D443/C443*100</f>
        <v>100</v>
      </c>
    </row>
    <row r="444" spans="1:5" ht="16.5">
      <c r="A444" s="163"/>
      <c r="B444" s="221" t="s">
        <v>402</v>
      </c>
      <c r="C444" s="222">
        <f>C283+C326+C335+C363+C391+C399+C427+C435</f>
        <v>10251793</v>
      </c>
      <c r="D444" s="222">
        <f>D283+D326+D335+D363+D391+D399+D427+D435</f>
        <v>9555664.950000001</v>
      </c>
      <c r="E444" s="188">
        <f>D444/C444*100</f>
        <v>93.20969463585543</v>
      </c>
    </row>
    <row r="445" spans="1:5" ht="54" customHeight="1">
      <c r="A445" s="21"/>
      <c r="B445" s="275" t="s">
        <v>414</v>
      </c>
      <c r="C445" s="276"/>
      <c r="D445" s="276"/>
      <c r="E445" s="276"/>
    </row>
    <row r="446" spans="1:5" ht="16.5">
      <c r="A446" s="34"/>
      <c r="B446" s="14" t="s">
        <v>396</v>
      </c>
      <c r="C446" s="3" t="s">
        <v>397</v>
      </c>
      <c r="D446" s="3" t="s">
        <v>398</v>
      </c>
      <c r="E446" s="32" t="s">
        <v>399</v>
      </c>
    </row>
    <row r="447" spans="1:5" ht="16.5">
      <c r="A447" s="50" t="s">
        <v>320</v>
      </c>
      <c r="B447" s="19" t="s">
        <v>321</v>
      </c>
      <c r="C447" s="77">
        <f>SUM(C449:C450)</f>
        <v>10000</v>
      </c>
      <c r="D447" s="77">
        <f>SUM(D449:D450)</f>
        <v>9966.67</v>
      </c>
      <c r="E447" s="124">
        <f>D447/C447*100</f>
        <v>99.66669999999999</v>
      </c>
    </row>
    <row r="448" spans="1:5" ht="16.5">
      <c r="A448" s="46" t="s">
        <v>400</v>
      </c>
      <c r="B448" s="15"/>
      <c r="C448" s="78"/>
      <c r="D448" s="78"/>
      <c r="E448" s="128"/>
    </row>
    <row r="449" spans="1:5" ht="18.75" customHeight="1">
      <c r="A449" s="51" t="s">
        <v>401</v>
      </c>
      <c r="B449" s="16" t="s">
        <v>297</v>
      </c>
      <c r="C449" s="80">
        <v>5482</v>
      </c>
      <c r="D449" s="80">
        <v>5449.16</v>
      </c>
      <c r="E449" s="129">
        <f>D449/C449*100</f>
        <v>99.4009485589201</v>
      </c>
    </row>
    <row r="450" spans="1:5" ht="49.5">
      <c r="A450" s="47" t="s">
        <v>401</v>
      </c>
      <c r="B450" s="43" t="s">
        <v>345</v>
      </c>
      <c r="C450" s="84">
        <v>4518</v>
      </c>
      <c r="D450" s="84">
        <v>4517.51</v>
      </c>
      <c r="E450" s="136">
        <f>D450/C450*100</f>
        <v>99.98915449313857</v>
      </c>
    </row>
    <row r="451" spans="1:5" ht="16.5">
      <c r="A451" s="50" t="s">
        <v>539</v>
      </c>
      <c r="B451" s="19" t="s">
        <v>540</v>
      </c>
      <c r="C451" s="255">
        <f>SUM(C453:C467)</f>
        <v>200000</v>
      </c>
      <c r="D451" s="255">
        <f>SUM(D453:D467)</f>
        <v>173248.73</v>
      </c>
      <c r="E451" s="124">
        <f aca="true" t="shared" si="17" ref="E451:E473">D451/C451*100</f>
        <v>86.624365</v>
      </c>
    </row>
    <row r="452" spans="1:5" ht="16.5">
      <c r="A452" s="46" t="s">
        <v>400</v>
      </c>
      <c r="B452" s="15"/>
      <c r="C452" s="78"/>
      <c r="D452" s="78"/>
      <c r="E452" s="128"/>
    </row>
    <row r="453" spans="1:5" ht="33">
      <c r="A453" s="51" t="s">
        <v>401</v>
      </c>
      <c r="B453" s="16" t="s">
        <v>556</v>
      </c>
      <c r="C453" s="80">
        <v>2812</v>
      </c>
      <c r="D453" s="80">
        <v>2811.4</v>
      </c>
      <c r="E453" s="129">
        <f t="shared" si="17"/>
        <v>99.97866287339971</v>
      </c>
    </row>
    <row r="454" spans="1:5" ht="17.25" customHeight="1">
      <c r="A454" s="8" t="s">
        <v>401</v>
      </c>
      <c r="B454" s="11" t="s">
        <v>111</v>
      </c>
      <c r="C454" s="80">
        <v>37000</v>
      </c>
      <c r="D454" s="80">
        <v>15881.79</v>
      </c>
      <c r="E454" s="129">
        <f t="shared" si="17"/>
        <v>42.92375675675676</v>
      </c>
    </row>
    <row r="455" spans="1:5" ht="33.75" customHeight="1">
      <c r="A455" s="8" t="s">
        <v>401</v>
      </c>
      <c r="B455" s="11" t="s">
        <v>385</v>
      </c>
      <c r="C455" s="80">
        <v>66200</v>
      </c>
      <c r="D455" s="80">
        <v>66200</v>
      </c>
      <c r="E455" s="129">
        <f t="shared" si="17"/>
        <v>100</v>
      </c>
    </row>
    <row r="456" spans="1:5" ht="16.5">
      <c r="A456" s="8" t="s">
        <v>401</v>
      </c>
      <c r="B456" s="11" t="s">
        <v>428</v>
      </c>
      <c r="C456" s="80">
        <v>4606</v>
      </c>
      <c r="D456" s="80">
        <v>4606</v>
      </c>
      <c r="E456" s="129">
        <f t="shared" si="17"/>
        <v>100</v>
      </c>
    </row>
    <row r="457" spans="1:5" ht="16.5">
      <c r="A457" s="8" t="s">
        <v>401</v>
      </c>
      <c r="B457" s="11" t="s">
        <v>429</v>
      </c>
      <c r="C457" s="80">
        <v>12728</v>
      </c>
      <c r="D457" s="80">
        <v>12714.57</v>
      </c>
      <c r="E457" s="129">
        <f t="shared" si="17"/>
        <v>99.89448460087995</v>
      </c>
    </row>
    <row r="458" spans="1:5" ht="16.5">
      <c r="A458" s="8" t="s">
        <v>401</v>
      </c>
      <c r="B458" s="11" t="s">
        <v>541</v>
      </c>
      <c r="C458" s="80">
        <v>1740</v>
      </c>
      <c r="D458" s="80">
        <v>1740</v>
      </c>
      <c r="E458" s="129">
        <f t="shared" si="17"/>
        <v>100</v>
      </c>
    </row>
    <row r="459" spans="1:5" ht="51" customHeight="1">
      <c r="A459" s="8" t="s">
        <v>401</v>
      </c>
      <c r="B459" s="11" t="s">
        <v>529</v>
      </c>
      <c r="C459" s="80">
        <v>35626</v>
      </c>
      <c r="D459" s="80">
        <v>34034.88</v>
      </c>
      <c r="E459" s="129">
        <f t="shared" si="17"/>
        <v>95.53382361196878</v>
      </c>
    </row>
    <row r="460" spans="1:5" ht="51.75" customHeight="1">
      <c r="A460" s="8" t="s">
        <v>401</v>
      </c>
      <c r="B460" s="11" t="s">
        <v>112</v>
      </c>
      <c r="C460" s="80">
        <v>10039</v>
      </c>
      <c r="D460" s="80">
        <v>8015.03</v>
      </c>
      <c r="E460" s="129">
        <f t="shared" si="17"/>
        <v>79.83892818009761</v>
      </c>
    </row>
    <row r="461" spans="1:5" ht="16.5">
      <c r="A461" s="8" t="s">
        <v>401</v>
      </c>
      <c r="B461" s="11" t="s">
        <v>542</v>
      </c>
      <c r="C461" s="80">
        <v>3500</v>
      </c>
      <c r="D461" s="80">
        <v>3500</v>
      </c>
      <c r="E461" s="129">
        <f t="shared" si="17"/>
        <v>100</v>
      </c>
    </row>
    <row r="462" spans="1:5" ht="33">
      <c r="A462" s="8" t="s">
        <v>401</v>
      </c>
      <c r="B462" s="11" t="s">
        <v>514</v>
      </c>
      <c r="C462" s="80">
        <v>261</v>
      </c>
      <c r="D462" s="80">
        <v>94.2</v>
      </c>
      <c r="E462" s="129">
        <f t="shared" si="17"/>
        <v>36.09195402298851</v>
      </c>
    </row>
    <row r="463" spans="1:5" ht="66">
      <c r="A463" s="8" t="s">
        <v>401</v>
      </c>
      <c r="B463" s="11" t="s">
        <v>113</v>
      </c>
      <c r="C463" s="80">
        <v>13574</v>
      </c>
      <c r="D463" s="80">
        <v>13571.97</v>
      </c>
      <c r="E463" s="129">
        <f t="shared" si="17"/>
        <v>99.98504493885369</v>
      </c>
    </row>
    <row r="464" spans="1:5" ht="33" customHeight="1">
      <c r="A464" s="8" t="s">
        <v>401</v>
      </c>
      <c r="B464" s="11" t="s">
        <v>592</v>
      </c>
      <c r="C464" s="80">
        <v>1638</v>
      </c>
      <c r="D464" s="80">
        <v>1011.19</v>
      </c>
      <c r="E464" s="129">
        <f t="shared" si="17"/>
        <v>61.733211233211236</v>
      </c>
    </row>
    <row r="465" spans="1:5" ht="16.5">
      <c r="A465" s="8" t="s">
        <v>401</v>
      </c>
      <c r="B465" s="11" t="s">
        <v>351</v>
      </c>
      <c r="C465" s="80">
        <v>4076</v>
      </c>
      <c r="D465" s="80">
        <v>2867.87</v>
      </c>
      <c r="E465" s="129">
        <f t="shared" si="17"/>
        <v>70.3599116781158</v>
      </c>
    </row>
    <row r="466" spans="1:5" ht="33">
      <c r="A466" s="8" t="s">
        <v>401</v>
      </c>
      <c r="B466" s="11" t="s">
        <v>138</v>
      </c>
      <c r="C466" s="80">
        <v>2720</v>
      </c>
      <c r="D466" s="80">
        <v>2719.83</v>
      </c>
      <c r="E466" s="129">
        <f t="shared" si="17"/>
        <v>99.99374999999999</v>
      </c>
    </row>
    <row r="467" spans="1:5" ht="17.25" customHeight="1">
      <c r="A467" s="8" t="s">
        <v>401</v>
      </c>
      <c r="B467" s="11" t="s">
        <v>315</v>
      </c>
      <c r="C467" s="79">
        <v>3480</v>
      </c>
      <c r="D467" s="80">
        <v>3480</v>
      </c>
      <c r="E467" s="129">
        <f>D467/C467*100</f>
        <v>100</v>
      </c>
    </row>
    <row r="468" spans="1:5" ht="16.5">
      <c r="A468" s="26" t="s">
        <v>122</v>
      </c>
      <c r="B468" s="12" t="s">
        <v>419</v>
      </c>
      <c r="C468" s="83">
        <f>SUM(C470:C472)</f>
        <v>800</v>
      </c>
      <c r="D468" s="83">
        <f>SUM(D470:D472)</f>
        <v>800</v>
      </c>
      <c r="E468" s="128">
        <f>D468/C468*100</f>
        <v>100</v>
      </c>
    </row>
    <row r="469" spans="1:5" ht="16.5">
      <c r="A469" s="60" t="s">
        <v>400</v>
      </c>
      <c r="B469" s="11"/>
      <c r="C469" s="78"/>
      <c r="D469" s="78"/>
      <c r="E469" s="128"/>
    </row>
    <row r="470" spans="1:5" ht="16.5">
      <c r="A470" s="8" t="s">
        <v>401</v>
      </c>
      <c r="B470" s="11" t="s">
        <v>429</v>
      </c>
      <c r="C470" s="80">
        <v>104</v>
      </c>
      <c r="D470" s="80">
        <v>104</v>
      </c>
      <c r="E470" s="105">
        <f>D470/C470*100</f>
        <v>100</v>
      </c>
    </row>
    <row r="471" spans="1:5" ht="16.5">
      <c r="A471" s="8" t="s">
        <v>401</v>
      </c>
      <c r="B471" s="11" t="s">
        <v>430</v>
      </c>
      <c r="C471" s="80">
        <v>17</v>
      </c>
      <c r="D471" s="80">
        <v>17</v>
      </c>
      <c r="E471" s="129">
        <f>D471/C471*100</f>
        <v>100</v>
      </c>
    </row>
    <row r="472" spans="1:5" ht="49.5">
      <c r="A472" s="8" t="s">
        <v>401</v>
      </c>
      <c r="B472" s="11" t="s">
        <v>123</v>
      </c>
      <c r="C472" s="80">
        <v>679</v>
      </c>
      <c r="D472" s="80">
        <v>679</v>
      </c>
      <c r="E472" s="129">
        <f>D472/C472*100</f>
        <v>100</v>
      </c>
    </row>
    <row r="473" spans="1:5" ht="17.25" customHeight="1">
      <c r="A473" s="40"/>
      <c r="B473" s="13" t="s">
        <v>402</v>
      </c>
      <c r="C473" s="91">
        <f>SUM(C447,C451,C468)</f>
        <v>210800</v>
      </c>
      <c r="D473" s="91">
        <f>SUM(D447,D451,D468)</f>
        <v>184015.40000000002</v>
      </c>
      <c r="E473" s="137">
        <f t="shared" si="17"/>
        <v>87.29383301707782</v>
      </c>
    </row>
    <row r="474" spans="1:5" ht="82.5" customHeight="1">
      <c r="A474" s="73" t="s">
        <v>334</v>
      </c>
      <c r="B474" s="292" t="s">
        <v>237</v>
      </c>
      <c r="C474" s="293"/>
      <c r="D474" s="293"/>
      <c r="E474" s="293"/>
    </row>
    <row r="475" spans="1:5" ht="58.5" customHeight="1">
      <c r="A475" s="59"/>
      <c r="B475" s="273" t="s">
        <v>543</v>
      </c>
      <c r="C475" s="274"/>
      <c r="D475" s="274"/>
      <c r="E475" s="274"/>
    </row>
    <row r="476" spans="1:5" ht="16.5">
      <c r="A476" s="40"/>
      <c r="B476" s="14" t="s">
        <v>396</v>
      </c>
      <c r="C476" s="3" t="s">
        <v>397</v>
      </c>
      <c r="D476" s="3" t="s">
        <v>398</v>
      </c>
      <c r="E476" s="3" t="s">
        <v>399</v>
      </c>
    </row>
    <row r="477" spans="1:5" ht="16.5">
      <c r="A477" s="36" t="s">
        <v>192</v>
      </c>
      <c r="B477" s="12" t="s">
        <v>193</v>
      </c>
      <c r="C477" s="99">
        <f>SUM(C479:C481)</f>
        <v>15000</v>
      </c>
      <c r="D477" s="99">
        <f>SUM(D479:D481)</f>
        <v>15000</v>
      </c>
      <c r="E477" s="128">
        <f>D477/C477*100</f>
        <v>100</v>
      </c>
    </row>
    <row r="478" spans="1:5" ht="16.5">
      <c r="A478" s="27" t="s">
        <v>400</v>
      </c>
      <c r="B478" s="16"/>
      <c r="C478" s="81"/>
      <c r="D478" s="81"/>
      <c r="E478" s="129"/>
    </row>
    <row r="479" spans="1:5" ht="33">
      <c r="A479" s="8" t="s">
        <v>401</v>
      </c>
      <c r="B479" s="11" t="s">
        <v>139</v>
      </c>
      <c r="C479" s="80">
        <v>8250</v>
      </c>
      <c r="D479" s="80">
        <v>8250</v>
      </c>
      <c r="E479" s="129">
        <f>D479/C479*100</f>
        <v>100</v>
      </c>
    </row>
    <row r="480" spans="1:5" ht="16.5">
      <c r="A480" s="8" t="s">
        <v>401</v>
      </c>
      <c r="B480" s="101" t="s">
        <v>194</v>
      </c>
      <c r="C480" s="107">
        <v>6400</v>
      </c>
      <c r="D480" s="108">
        <v>6400</v>
      </c>
      <c r="E480" s="129">
        <f>D480/C480*100</f>
        <v>100</v>
      </c>
    </row>
    <row r="481" spans="1:5" ht="34.5" customHeight="1">
      <c r="A481" s="8" t="s">
        <v>401</v>
      </c>
      <c r="B481" s="11" t="s">
        <v>591</v>
      </c>
      <c r="C481" s="80">
        <v>350</v>
      </c>
      <c r="D481" s="80">
        <v>350</v>
      </c>
      <c r="E481" s="129">
        <f>D481/C481*100</f>
        <v>100</v>
      </c>
    </row>
    <row r="482" spans="1:5" ht="21.75" customHeight="1">
      <c r="A482" s="26" t="s">
        <v>57</v>
      </c>
      <c r="B482" s="12" t="s">
        <v>58</v>
      </c>
      <c r="C482" s="81">
        <f>C484</f>
        <v>80000</v>
      </c>
      <c r="D482" s="81">
        <f>D484</f>
        <v>61202.84</v>
      </c>
      <c r="E482" s="81">
        <f>D482/C482*100</f>
        <v>76.50355</v>
      </c>
    </row>
    <row r="483" spans="1:5" ht="20.25" customHeight="1">
      <c r="A483" s="27" t="s">
        <v>400</v>
      </c>
      <c r="B483" s="16"/>
      <c r="C483" s="81"/>
      <c r="D483" s="81"/>
      <c r="E483" s="129"/>
    </row>
    <row r="484" spans="1:5" ht="33">
      <c r="A484" s="8" t="s">
        <v>401</v>
      </c>
      <c r="B484" s="11" t="s">
        <v>301</v>
      </c>
      <c r="C484" s="80">
        <v>80000</v>
      </c>
      <c r="D484" s="80">
        <v>61202.84</v>
      </c>
      <c r="E484" s="129">
        <f>D484/C484*100</f>
        <v>76.50355</v>
      </c>
    </row>
    <row r="485" spans="1:5" ht="21" customHeight="1">
      <c r="A485" s="26" t="s">
        <v>544</v>
      </c>
      <c r="B485" s="12" t="s">
        <v>545</v>
      </c>
      <c r="C485" s="81">
        <f>C487+C488+C489</f>
        <v>324313</v>
      </c>
      <c r="D485" s="81">
        <f>D487+D488+D489</f>
        <v>324313</v>
      </c>
      <c r="E485" s="81">
        <f>D485/C485*100</f>
        <v>100</v>
      </c>
    </row>
    <row r="486" spans="1:5" ht="16.5">
      <c r="A486" s="27" t="s">
        <v>400</v>
      </c>
      <c r="B486" s="16"/>
      <c r="C486" s="81"/>
      <c r="D486" s="81"/>
      <c r="E486" s="38"/>
    </row>
    <row r="487" spans="1:5" ht="33">
      <c r="A487" s="8" t="s">
        <v>401</v>
      </c>
      <c r="B487" s="11" t="s">
        <v>546</v>
      </c>
      <c r="C487" s="80">
        <v>35000</v>
      </c>
      <c r="D487" s="80">
        <v>35000</v>
      </c>
      <c r="E487" s="129">
        <f>D487/C487*100</f>
        <v>100</v>
      </c>
    </row>
    <row r="488" spans="1:5" ht="34.5" customHeight="1">
      <c r="A488" s="8" t="s">
        <v>401</v>
      </c>
      <c r="B488" s="11" t="s">
        <v>140</v>
      </c>
      <c r="C488" s="79">
        <v>269313</v>
      </c>
      <c r="D488" s="80">
        <v>269313</v>
      </c>
      <c r="E488" s="129">
        <f>D488/C488*100</f>
        <v>100</v>
      </c>
    </row>
    <row r="489" spans="1:5" ht="34.5" customHeight="1">
      <c r="A489" s="8" t="s">
        <v>401</v>
      </c>
      <c r="B489" s="11" t="s">
        <v>452</v>
      </c>
      <c r="C489" s="79">
        <v>20000</v>
      </c>
      <c r="D489" s="80">
        <v>20000</v>
      </c>
      <c r="E489" s="129">
        <f>D489/C489*100</f>
        <v>100</v>
      </c>
    </row>
    <row r="490" spans="1:5" ht="66">
      <c r="A490" s="26" t="s">
        <v>557</v>
      </c>
      <c r="B490" s="12" t="s">
        <v>453</v>
      </c>
      <c r="C490" s="83">
        <f>SUM(C492:C509)</f>
        <v>3247180</v>
      </c>
      <c r="D490" s="83">
        <f>SUM(D492:D509)</f>
        <v>3247170.3</v>
      </c>
      <c r="E490" s="128">
        <f>D490/C490*100</f>
        <v>99.99970127926386</v>
      </c>
    </row>
    <row r="491" spans="1:5" ht="16.5">
      <c r="A491" s="27" t="s">
        <v>400</v>
      </c>
      <c r="B491" s="16"/>
      <c r="C491" s="81"/>
      <c r="D491" s="81"/>
      <c r="E491" s="129"/>
    </row>
    <row r="492" spans="1:5" ht="33">
      <c r="A492" s="8" t="s">
        <v>401</v>
      </c>
      <c r="B492" s="16" t="s">
        <v>556</v>
      </c>
      <c r="C492" s="80">
        <v>3046</v>
      </c>
      <c r="D492" s="80">
        <v>3046</v>
      </c>
      <c r="E492" s="129">
        <f aca="true" t="shared" si="18" ref="E492:E507">D492/C492*100</f>
        <v>100</v>
      </c>
    </row>
    <row r="493" spans="1:5" ht="82.5">
      <c r="A493" s="8" t="s">
        <v>401</v>
      </c>
      <c r="B493" s="11" t="s">
        <v>95</v>
      </c>
      <c r="C493" s="80">
        <v>3067202</v>
      </c>
      <c r="D493" s="80">
        <v>3067202</v>
      </c>
      <c r="E493" s="129">
        <f t="shared" si="18"/>
        <v>100</v>
      </c>
    </row>
    <row r="494" spans="1:5" ht="16.5">
      <c r="A494" s="8" t="s">
        <v>401</v>
      </c>
      <c r="B494" s="11" t="s">
        <v>427</v>
      </c>
      <c r="C494" s="80">
        <v>51743</v>
      </c>
      <c r="D494" s="80">
        <v>51743</v>
      </c>
      <c r="E494" s="129">
        <f t="shared" si="18"/>
        <v>100</v>
      </c>
    </row>
    <row r="495" spans="1:5" ht="16.5">
      <c r="A495" s="8" t="s">
        <v>401</v>
      </c>
      <c r="B495" s="11" t="s">
        <v>428</v>
      </c>
      <c r="C495" s="80">
        <v>3761</v>
      </c>
      <c r="D495" s="80">
        <v>3761</v>
      </c>
      <c r="E495" s="129">
        <f t="shared" si="18"/>
        <v>100</v>
      </c>
    </row>
    <row r="496" spans="1:5" ht="33">
      <c r="A496" s="8" t="s">
        <v>401</v>
      </c>
      <c r="B496" s="11" t="s">
        <v>195</v>
      </c>
      <c r="C496" s="80">
        <v>30663</v>
      </c>
      <c r="D496" s="80">
        <v>30663</v>
      </c>
      <c r="E496" s="129">
        <f t="shared" si="18"/>
        <v>100</v>
      </c>
    </row>
    <row r="497" spans="1:5" ht="16.5">
      <c r="A497" s="8" t="s">
        <v>401</v>
      </c>
      <c r="B497" s="11" t="s">
        <v>430</v>
      </c>
      <c r="C497" s="80">
        <v>1511</v>
      </c>
      <c r="D497" s="80">
        <v>1511</v>
      </c>
      <c r="E497" s="129">
        <f t="shared" si="18"/>
        <v>100</v>
      </c>
    </row>
    <row r="498" spans="1:5" ht="49.5">
      <c r="A498" s="8" t="s">
        <v>401</v>
      </c>
      <c r="B498" s="11" t="s">
        <v>285</v>
      </c>
      <c r="C498" s="80">
        <v>11200</v>
      </c>
      <c r="D498" s="80">
        <v>11200</v>
      </c>
      <c r="E498" s="129">
        <f t="shared" si="18"/>
        <v>100</v>
      </c>
    </row>
    <row r="499" spans="1:5" ht="16.5">
      <c r="A499" s="8" t="s">
        <v>401</v>
      </c>
      <c r="B499" s="11" t="s">
        <v>311</v>
      </c>
      <c r="C499" s="80">
        <v>13675</v>
      </c>
      <c r="D499" s="80">
        <v>13675</v>
      </c>
      <c r="E499" s="129">
        <f t="shared" si="18"/>
        <v>100</v>
      </c>
    </row>
    <row r="500" spans="1:5" ht="16.5" customHeight="1">
      <c r="A500" s="8" t="s">
        <v>401</v>
      </c>
      <c r="B500" s="11" t="s">
        <v>530</v>
      </c>
      <c r="C500" s="80">
        <v>200</v>
      </c>
      <c r="D500" s="80">
        <v>200</v>
      </c>
      <c r="E500" s="129">
        <f t="shared" si="18"/>
        <v>100</v>
      </c>
    </row>
    <row r="501" spans="1:5" ht="16.5">
      <c r="A501" s="8" t="s">
        <v>401</v>
      </c>
      <c r="B501" s="11" t="s">
        <v>312</v>
      </c>
      <c r="C501" s="80">
        <v>7580</v>
      </c>
      <c r="D501" s="80">
        <v>7580</v>
      </c>
      <c r="E501" s="129">
        <f t="shared" si="18"/>
        <v>100</v>
      </c>
    </row>
    <row r="502" spans="1:5" ht="34.5" customHeight="1">
      <c r="A502" s="47" t="s">
        <v>401</v>
      </c>
      <c r="B502" s="256" t="s">
        <v>300</v>
      </c>
      <c r="C502" s="84">
        <v>2300</v>
      </c>
      <c r="D502" s="84">
        <v>2300</v>
      </c>
      <c r="E502" s="136">
        <f>D502/C502*100</f>
        <v>100</v>
      </c>
    </row>
    <row r="503" spans="1:5" ht="16.5">
      <c r="A503" s="75" t="s">
        <v>401</v>
      </c>
      <c r="B503" s="257" t="s">
        <v>314</v>
      </c>
      <c r="C503" s="90">
        <v>303</v>
      </c>
      <c r="D503" s="90">
        <v>303</v>
      </c>
      <c r="E503" s="143">
        <f>D503/C503*100</f>
        <v>100</v>
      </c>
    </row>
    <row r="504" spans="1:5" ht="32.25" customHeight="1">
      <c r="A504" s="8" t="s">
        <v>401</v>
      </c>
      <c r="B504" s="11" t="s">
        <v>190</v>
      </c>
      <c r="C504" s="80">
        <v>2342</v>
      </c>
      <c r="D504" s="80">
        <v>2342</v>
      </c>
      <c r="E504" s="129">
        <f t="shared" si="18"/>
        <v>100</v>
      </c>
    </row>
    <row r="505" spans="1:5" ht="16.5">
      <c r="A505" s="8" t="s">
        <v>401</v>
      </c>
      <c r="B505" s="11" t="s">
        <v>24</v>
      </c>
      <c r="C505" s="80">
        <v>1400</v>
      </c>
      <c r="D505" s="80">
        <v>1400</v>
      </c>
      <c r="E505" s="129">
        <f t="shared" si="18"/>
        <v>100</v>
      </c>
    </row>
    <row r="506" spans="1:5" ht="32.25" customHeight="1">
      <c r="A506" s="8" t="s">
        <v>401</v>
      </c>
      <c r="B506" s="11" t="s">
        <v>25</v>
      </c>
      <c r="C506" s="80">
        <v>254</v>
      </c>
      <c r="D506" s="80">
        <v>254</v>
      </c>
      <c r="E506" s="129">
        <f t="shared" si="18"/>
        <v>100</v>
      </c>
    </row>
    <row r="507" spans="1:5" ht="33" customHeight="1">
      <c r="A507" s="8" t="s">
        <v>401</v>
      </c>
      <c r="B507" s="11" t="s">
        <v>313</v>
      </c>
      <c r="C507" s="80">
        <v>5000</v>
      </c>
      <c r="D507" s="80">
        <v>5000</v>
      </c>
      <c r="E507" s="129">
        <f t="shared" si="18"/>
        <v>100</v>
      </c>
    </row>
    <row r="508" spans="1:5" ht="83.25" customHeight="1">
      <c r="A508" s="8" t="s">
        <v>401</v>
      </c>
      <c r="B508" s="11" t="s">
        <v>532</v>
      </c>
      <c r="C508" s="80">
        <v>41000</v>
      </c>
      <c r="D508" s="80">
        <v>40990.3</v>
      </c>
      <c r="E508" s="129">
        <f>D508/C508*100</f>
        <v>99.97634146341464</v>
      </c>
    </row>
    <row r="509" spans="1:5" ht="33.75" customHeight="1">
      <c r="A509" s="8" t="s">
        <v>401</v>
      </c>
      <c r="B509" s="11" t="s">
        <v>531</v>
      </c>
      <c r="C509" s="80">
        <v>4000</v>
      </c>
      <c r="D509" s="80">
        <v>4000</v>
      </c>
      <c r="E509" s="129">
        <f>D509/C509*100</f>
        <v>100</v>
      </c>
    </row>
    <row r="510" spans="1:5" ht="69" customHeight="1">
      <c r="A510" s="26" t="s">
        <v>547</v>
      </c>
      <c r="B510" s="12" t="s">
        <v>607</v>
      </c>
      <c r="C510" s="83">
        <f>C512</f>
        <v>13500</v>
      </c>
      <c r="D510" s="83">
        <f>D512</f>
        <v>13500</v>
      </c>
      <c r="E510" s="128">
        <f>D510/C510*100</f>
        <v>100</v>
      </c>
    </row>
    <row r="511" spans="1:5" ht="16.5">
      <c r="A511" s="27" t="s">
        <v>400</v>
      </c>
      <c r="B511" s="11"/>
      <c r="C511" s="81"/>
      <c r="D511" s="81"/>
      <c r="E511" s="129"/>
    </row>
    <row r="512" spans="1:5" ht="49.5">
      <c r="A512" s="8" t="s">
        <v>401</v>
      </c>
      <c r="B512" s="11" t="s">
        <v>175</v>
      </c>
      <c r="C512" s="80">
        <v>13500</v>
      </c>
      <c r="D512" s="80">
        <v>13500</v>
      </c>
      <c r="E512" s="129">
        <f>D512/C512*100</f>
        <v>100</v>
      </c>
    </row>
    <row r="513" spans="1:5" ht="33">
      <c r="A513" s="26" t="s">
        <v>548</v>
      </c>
      <c r="B513" s="12" t="s">
        <v>197</v>
      </c>
      <c r="C513" s="83">
        <f>SUM(C515)</f>
        <v>519080</v>
      </c>
      <c r="D513" s="83">
        <f>SUM(D515)</f>
        <v>519080</v>
      </c>
      <c r="E513" s="129">
        <f>D513/C513*100</f>
        <v>100</v>
      </c>
    </row>
    <row r="514" spans="1:5" ht="16.5">
      <c r="A514" s="27" t="s">
        <v>400</v>
      </c>
      <c r="B514" s="11"/>
      <c r="C514" s="41"/>
      <c r="D514" s="41"/>
      <c r="E514" s="129"/>
    </row>
    <row r="515" spans="1:5" ht="51" customHeight="1">
      <c r="A515" s="8" t="s">
        <v>401</v>
      </c>
      <c r="B515" s="11" t="s">
        <v>198</v>
      </c>
      <c r="C515" s="80">
        <v>519080</v>
      </c>
      <c r="D515" s="80">
        <v>519080</v>
      </c>
      <c r="E515" s="129">
        <f>D515/C515*100</f>
        <v>100</v>
      </c>
    </row>
    <row r="516" spans="1:5" ht="21" customHeight="1">
      <c r="A516" s="26" t="s">
        <v>549</v>
      </c>
      <c r="B516" s="12" t="s">
        <v>550</v>
      </c>
      <c r="C516" s="83">
        <f>SUM(C518)</f>
        <v>111000</v>
      </c>
      <c r="D516" s="83">
        <f>SUM(D518)</f>
        <v>109744.09</v>
      </c>
      <c r="E516" s="126">
        <f>D516/C516*100</f>
        <v>98.86854954954954</v>
      </c>
    </row>
    <row r="517" spans="1:5" ht="16.5">
      <c r="A517" s="46" t="s">
        <v>400</v>
      </c>
      <c r="B517" s="11"/>
      <c r="C517" s="81"/>
      <c r="D517" s="81"/>
      <c r="E517" s="38"/>
    </row>
    <row r="518" spans="1:5" ht="21" customHeight="1">
      <c r="A518" s="8" t="s">
        <v>401</v>
      </c>
      <c r="B518" s="11" t="s">
        <v>583</v>
      </c>
      <c r="C518" s="80">
        <v>111000</v>
      </c>
      <c r="D518" s="80">
        <v>109744.09</v>
      </c>
      <c r="E518" s="129">
        <f>D518/C518*100</f>
        <v>98.86854954954954</v>
      </c>
    </row>
    <row r="519" spans="1:5" ht="16.5">
      <c r="A519" s="26" t="s">
        <v>551</v>
      </c>
      <c r="B519" s="12" t="s">
        <v>552</v>
      </c>
      <c r="C519" s="83">
        <f>SUM(C521:C540)</f>
        <v>563039</v>
      </c>
      <c r="D519" s="83">
        <f>SUM(D521:D540)</f>
        <v>552367.9999999999</v>
      </c>
      <c r="E519" s="128">
        <f>D519/C519*100</f>
        <v>98.10474940457054</v>
      </c>
    </row>
    <row r="520" spans="1:5" ht="16.5" customHeight="1">
      <c r="A520" s="27" t="s">
        <v>400</v>
      </c>
      <c r="B520" s="16"/>
      <c r="C520" s="83"/>
      <c r="D520" s="83"/>
      <c r="E520" s="129"/>
    </row>
    <row r="521" spans="1:5" ht="49.5">
      <c r="A521" s="8" t="s">
        <v>401</v>
      </c>
      <c r="B521" s="11" t="s">
        <v>558</v>
      </c>
      <c r="C521" s="80">
        <v>9927</v>
      </c>
      <c r="D521" s="80">
        <v>9927</v>
      </c>
      <c r="E521" s="129">
        <f aca="true" t="shared" si="19" ref="E521:E540">D521/C521*100</f>
        <v>100</v>
      </c>
    </row>
    <row r="522" spans="1:5" ht="16.5">
      <c r="A522" s="8" t="s">
        <v>401</v>
      </c>
      <c r="B522" s="11" t="s">
        <v>427</v>
      </c>
      <c r="C522" s="80">
        <v>350787</v>
      </c>
      <c r="D522" s="80">
        <v>346497.67</v>
      </c>
      <c r="E522" s="129">
        <f t="shared" si="19"/>
        <v>98.7772266361068</v>
      </c>
    </row>
    <row r="523" spans="1:5" ht="16.5">
      <c r="A523" s="8" t="s">
        <v>401</v>
      </c>
      <c r="B523" s="11" t="s">
        <v>428</v>
      </c>
      <c r="C523" s="80">
        <v>24453</v>
      </c>
      <c r="D523" s="80">
        <v>24453</v>
      </c>
      <c r="E523" s="129">
        <f t="shared" si="19"/>
        <v>100</v>
      </c>
    </row>
    <row r="524" spans="1:5" ht="16.5">
      <c r="A524" s="8" t="s">
        <v>401</v>
      </c>
      <c r="B524" s="11" t="s">
        <v>429</v>
      </c>
      <c r="C524" s="80">
        <v>55973</v>
      </c>
      <c r="D524" s="80">
        <v>54471.67</v>
      </c>
      <c r="E524" s="129">
        <f t="shared" si="19"/>
        <v>97.31776034873957</v>
      </c>
    </row>
    <row r="525" spans="1:5" s="144" customFormat="1" ht="16.5">
      <c r="A525" s="8" t="s">
        <v>401</v>
      </c>
      <c r="B525" s="11" t="s">
        <v>430</v>
      </c>
      <c r="C525" s="80">
        <v>9102</v>
      </c>
      <c r="D525" s="80">
        <v>8809.56</v>
      </c>
      <c r="E525" s="129">
        <f t="shared" si="19"/>
        <v>96.78707976268952</v>
      </c>
    </row>
    <row r="526" spans="1:5" s="140" customFormat="1" ht="49.5">
      <c r="A526" s="8" t="s">
        <v>401</v>
      </c>
      <c r="B526" s="11" t="s">
        <v>533</v>
      </c>
      <c r="C526" s="80">
        <v>6520</v>
      </c>
      <c r="D526" s="80">
        <v>6120</v>
      </c>
      <c r="E526" s="129">
        <f>D526/C526*100</f>
        <v>93.86503067484662</v>
      </c>
    </row>
    <row r="527" spans="1:5" ht="16.5">
      <c r="A527" s="8" t="s">
        <v>401</v>
      </c>
      <c r="B527" s="11" t="s">
        <v>559</v>
      </c>
      <c r="C527" s="80">
        <v>24268</v>
      </c>
      <c r="D527" s="80">
        <v>21215.54</v>
      </c>
      <c r="E527" s="129">
        <f t="shared" si="19"/>
        <v>87.42187242459207</v>
      </c>
    </row>
    <row r="528" spans="1:5" ht="16.5">
      <c r="A528" s="8" t="s">
        <v>401</v>
      </c>
      <c r="B528" s="11" t="s">
        <v>473</v>
      </c>
      <c r="C528" s="79">
        <v>8000</v>
      </c>
      <c r="D528" s="79">
        <v>8000</v>
      </c>
      <c r="E528" s="105">
        <f t="shared" si="19"/>
        <v>100</v>
      </c>
    </row>
    <row r="529" spans="1:5" ht="16.5">
      <c r="A529" s="8" t="s">
        <v>401</v>
      </c>
      <c r="B529" s="11" t="s">
        <v>339</v>
      </c>
      <c r="C529" s="79">
        <v>36700</v>
      </c>
      <c r="D529" s="79">
        <v>36700</v>
      </c>
      <c r="E529" s="105">
        <f t="shared" si="19"/>
        <v>100</v>
      </c>
    </row>
    <row r="530" spans="1:5" ht="33">
      <c r="A530" s="47" t="s">
        <v>401</v>
      </c>
      <c r="B530" s="43" t="s">
        <v>144</v>
      </c>
      <c r="C530" s="87">
        <v>553</v>
      </c>
      <c r="D530" s="87">
        <v>552.7</v>
      </c>
      <c r="E530" s="134">
        <f t="shared" si="19"/>
        <v>99.94575045207958</v>
      </c>
    </row>
    <row r="531" spans="1:5" ht="33">
      <c r="A531" s="75" t="s">
        <v>401</v>
      </c>
      <c r="B531" s="76" t="s">
        <v>340</v>
      </c>
      <c r="C531" s="90">
        <v>10160</v>
      </c>
      <c r="D531" s="90">
        <v>9025.41</v>
      </c>
      <c r="E531" s="143">
        <f t="shared" si="19"/>
        <v>88.83277559055118</v>
      </c>
    </row>
    <row r="532" spans="1:5" ht="16.5">
      <c r="A532" s="8" t="s">
        <v>401</v>
      </c>
      <c r="B532" s="11" t="s">
        <v>202</v>
      </c>
      <c r="C532" s="80">
        <v>231</v>
      </c>
      <c r="D532" s="80">
        <v>231</v>
      </c>
      <c r="E532" s="129">
        <f t="shared" si="19"/>
        <v>100</v>
      </c>
    </row>
    <row r="533" spans="1:5" ht="32.25" customHeight="1">
      <c r="A533" s="8" t="s">
        <v>401</v>
      </c>
      <c r="B533" s="11" t="s">
        <v>300</v>
      </c>
      <c r="C533" s="80">
        <v>3800</v>
      </c>
      <c r="D533" s="80">
        <v>3800</v>
      </c>
      <c r="E533" s="129">
        <f t="shared" si="19"/>
        <v>100</v>
      </c>
    </row>
    <row r="534" spans="1:5" ht="16.5">
      <c r="A534" s="8" t="s">
        <v>401</v>
      </c>
      <c r="B534" s="11" t="s">
        <v>501</v>
      </c>
      <c r="C534" s="80">
        <v>446</v>
      </c>
      <c r="D534" s="80">
        <v>445.9</v>
      </c>
      <c r="E534" s="129">
        <f t="shared" si="19"/>
        <v>99.97757847533632</v>
      </c>
    </row>
    <row r="535" spans="1:5" ht="33" customHeight="1">
      <c r="A535" s="8" t="s">
        <v>401</v>
      </c>
      <c r="B535" s="11" t="s">
        <v>199</v>
      </c>
      <c r="C535" s="80">
        <v>3021</v>
      </c>
      <c r="D535" s="80">
        <v>3021</v>
      </c>
      <c r="E535" s="129">
        <f t="shared" si="19"/>
        <v>100</v>
      </c>
    </row>
    <row r="536" spans="1:5" ht="33">
      <c r="A536" s="8" t="s">
        <v>401</v>
      </c>
      <c r="B536" s="11" t="s">
        <v>190</v>
      </c>
      <c r="C536" s="79">
        <v>9418</v>
      </c>
      <c r="D536" s="80">
        <v>9417.95</v>
      </c>
      <c r="E536" s="129">
        <f t="shared" si="19"/>
        <v>99.99946910172012</v>
      </c>
    </row>
    <row r="537" spans="1:5" ht="16.5">
      <c r="A537" s="8" t="s">
        <v>401</v>
      </c>
      <c r="B537" s="11" t="s">
        <v>203</v>
      </c>
      <c r="C537" s="79">
        <v>463</v>
      </c>
      <c r="D537" s="80">
        <v>463</v>
      </c>
      <c r="E537" s="129">
        <f t="shared" si="19"/>
        <v>100</v>
      </c>
    </row>
    <row r="538" spans="1:5" ht="16.5">
      <c r="A538" s="8" t="s">
        <v>401</v>
      </c>
      <c r="B538" s="11" t="s">
        <v>315</v>
      </c>
      <c r="C538" s="79">
        <v>2301</v>
      </c>
      <c r="D538" s="80">
        <v>2300.6</v>
      </c>
      <c r="E538" s="129">
        <f t="shared" si="19"/>
        <v>99.98261625380269</v>
      </c>
    </row>
    <row r="539" spans="1:5" ht="33">
      <c r="A539" s="8" t="s">
        <v>401</v>
      </c>
      <c r="B539" s="11" t="s">
        <v>25</v>
      </c>
      <c r="C539" s="79">
        <v>1416</v>
      </c>
      <c r="D539" s="80">
        <v>1416</v>
      </c>
      <c r="E539" s="129">
        <f t="shared" si="19"/>
        <v>100</v>
      </c>
    </row>
    <row r="540" spans="1:5" ht="33.75" customHeight="1">
      <c r="A540" s="8" t="s">
        <v>401</v>
      </c>
      <c r="B540" s="11" t="s">
        <v>313</v>
      </c>
      <c r="C540" s="79">
        <v>5500</v>
      </c>
      <c r="D540" s="80">
        <v>5500</v>
      </c>
      <c r="E540" s="129">
        <f t="shared" si="19"/>
        <v>100</v>
      </c>
    </row>
    <row r="541" spans="1:5" ht="49.5">
      <c r="A541" s="26" t="s">
        <v>341</v>
      </c>
      <c r="B541" s="12" t="s">
        <v>342</v>
      </c>
      <c r="C541" s="83">
        <f>SUM(C543:C545)</f>
        <v>10000</v>
      </c>
      <c r="D541" s="83">
        <f>SUM(D543:D545)</f>
        <v>0</v>
      </c>
      <c r="E541" s="128">
        <f>D541/C541*100</f>
        <v>0</v>
      </c>
    </row>
    <row r="542" spans="1:5" ht="17.25" customHeight="1">
      <c r="A542" s="27" t="s">
        <v>400</v>
      </c>
      <c r="B542" s="12"/>
      <c r="C542" s="81"/>
      <c r="D542" s="81"/>
      <c r="E542" s="129"/>
    </row>
    <row r="543" spans="1:5" ht="16.5">
      <c r="A543" s="8" t="s">
        <v>401</v>
      </c>
      <c r="B543" s="11" t="s">
        <v>343</v>
      </c>
      <c r="C543" s="80">
        <v>2000</v>
      </c>
      <c r="D543" s="80">
        <v>0</v>
      </c>
      <c r="E543" s="129">
        <f>D543/C543*100</f>
        <v>0</v>
      </c>
    </row>
    <row r="544" spans="1:5" ht="16.5">
      <c r="A544" s="8" t="s">
        <v>401</v>
      </c>
      <c r="B544" s="11" t="s">
        <v>100</v>
      </c>
      <c r="C544" s="80">
        <v>7000</v>
      </c>
      <c r="D544" s="80">
        <v>0</v>
      </c>
      <c r="E544" s="129">
        <f>D544/C544*100</f>
        <v>0</v>
      </c>
    </row>
    <row r="545" spans="1:5" ht="16.5" customHeight="1">
      <c r="A545" s="8" t="s">
        <v>401</v>
      </c>
      <c r="B545" s="11" t="s">
        <v>344</v>
      </c>
      <c r="C545" s="80">
        <v>1000</v>
      </c>
      <c r="D545" s="80">
        <v>0</v>
      </c>
      <c r="E545" s="129">
        <f>D545/C545*100</f>
        <v>0</v>
      </c>
    </row>
    <row r="546" spans="1:5" ht="33">
      <c r="A546" s="26" t="s">
        <v>553</v>
      </c>
      <c r="B546" s="12" t="s">
        <v>554</v>
      </c>
      <c r="C546" s="83">
        <f>SUM(C548:C554)</f>
        <v>207832</v>
      </c>
      <c r="D546" s="83">
        <f>SUM(D548:D554)</f>
        <v>207832</v>
      </c>
      <c r="E546" s="128">
        <f>D546/C546*100</f>
        <v>100</v>
      </c>
    </row>
    <row r="547" spans="1:5" ht="16.5">
      <c r="A547" s="27" t="s">
        <v>400</v>
      </c>
      <c r="B547" s="12"/>
      <c r="C547" s="81"/>
      <c r="D547" s="81"/>
      <c r="E547" s="129"/>
    </row>
    <row r="548" spans="1:5" ht="49.5">
      <c r="A548" s="8" t="s">
        <v>401</v>
      </c>
      <c r="B548" s="11" t="s">
        <v>560</v>
      </c>
      <c r="C548" s="80">
        <v>4943</v>
      </c>
      <c r="D548" s="80">
        <v>4943</v>
      </c>
      <c r="E548" s="129">
        <f aca="true" t="shared" si="20" ref="E548:E554">D548/C548*100</f>
        <v>100</v>
      </c>
    </row>
    <row r="549" spans="1:5" ht="33">
      <c r="A549" s="8" t="s">
        <v>401</v>
      </c>
      <c r="B549" s="11" t="s">
        <v>96</v>
      </c>
      <c r="C549" s="80">
        <v>153724</v>
      </c>
      <c r="D549" s="80">
        <v>153724</v>
      </c>
      <c r="E549" s="129">
        <f t="shared" si="20"/>
        <v>100</v>
      </c>
    </row>
    <row r="550" spans="1:5" ht="16.5">
      <c r="A550" s="8" t="s">
        <v>401</v>
      </c>
      <c r="B550" s="11" t="s">
        <v>428</v>
      </c>
      <c r="C550" s="80">
        <v>10455</v>
      </c>
      <c r="D550" s="80">
        <v>10455</v>
      </c>
      <c r="E550" s="129">
        <f t="shared" si="20"/>
        <v>100</v>
      </c>
    </row>
    <row r="551" spans="1:5" ht="16.5">
      <c r="A551" s="8" t="s">
        <v>401</v>
      </c>
      <c r="B551" s="11" t="s">
        <v>429</v>
      </c>
      <c r="C551" s="80">
        <v>25736</v>
      </c>
      <c r="D551" s="80">
        <v>25736</v>
      </c>
      <c r="E551" s="129">
        <f t="shared" si="20"/>
        <v>100</v>
      </c>
    </row>
    <row r="552" spans="1:5" ht="16.5">
      <c r="A552" s="8" t="s">
        <v>401</v>
      </c>
      <c r="B552" s="11" t="s">
        <v>430</v>
      </c>
      <c r="C552" s="80">
        <v>4074</v>
      </c>
      <c r="D552" s="80">
        <v>4074</v>
      </c>
      <c r="E552" s="129">
        <f t="shared" si="20"/>
        <v>100</v>
      </c>
    </row>
    <row r="553" spans="1:5" ht="16.5">
      <c r="A553" s="8" t="s">
        <v>401</v>
      </c>
      <c r="B553" s="11" t="s">
        <v>55</v>
      </c>
      <c r="C553" s="80">
        <v>2150</v>
      </c>
      <c r="D553" s="80">
        <v>2150</v>
      </c>
      <c r="E553" s="129">
        <f t="shared" si="20"/>
        <v>100</v>
      </c>
    </row>
    <row r="554" spans="1:5" ht="33">
      <c r="A554" s="8" t="s">
        <v>401</v>
      </c>
      <c r="B554" s="11" t="s">
        <v>190</v>
      </c>
      <c r="C554" s="79">
        <v>6750</v>
      </c>
      <c r="D554" s="80">
        <v>6750</v>
      </c>
      <c r="E554" s="129">
        <f t="shared" si="20"/>
        <v>100</v>
      </c>
    </row>
    <row r="555" spans="1:5" ht="20.25" customHeight="1">
      <c r="A555" s="26" t="s">
        <v>555</v>
      </c>
      <c r="B555" s="12" t="s">
        <v>419</v>
      </c>
      <c r="C555" s="83">
        <f>SUM(C557:C560)</f>
        <v>472394</v>
      </c>
      <c r="D555" s="83">
        <f>SUM(D557:D560)</f>
        <v>466335.3</v>
      </c>
      <c r="E555" s="128">
        <f>D555/C555*100</f>
        <v>98.71744772372215</v>
      </c>
    </row>
    <row r="556" spans="1:5" ht="16.5" customHeight="1">
      <c r="A556" s="46" t="s">
        <v>400</v>
      </c>
      <c r="B556" s="11"/>
      <c r="C556" s="81"/>
      <c r="D556" s="81"/>
      <c r="E556" s="129"/>
    </row>
    <row r="557" spans="1:5" ht="33.75" customHeight="1">
      <c r="A557" s="8" t="s">
        <v>401</v>
      </c>
      <c r="B557" s="11" t="s">
        <v>204</v>
      </c>
      <c r="C557" s="80">
        <v>336394</v>
      </c>
      <c r="D557" s="80">
        <v>336334</v>
      </c>
      <c r="E557" s="129">
        <f>D557/C557*100</f>
        <v>99.98216377224325</v>
      </c>
    </row>
    <row r="558" spans="1:5" ht="66" customHeight="1">
      <c r="A558" s="8" t="s">
        <v>401</v>
      </c>
      <c r="B558" s="11" t="s">
        <v>118</v>
      </c>
      <c r="C558" s="80">
        <v>30000</v>
      </c>
      <c r="D558" s="80">
        <v>24001.3</v>
      </c>
      <c r="E558" s="129">
        <f>D558/C558*100</f>
        <v>80.00433333333334</v>
      </c>
    </row>
    <row r="559" spans="1:5" ht="16.5">
      <c r="A559" s="8" t="s">
        <v>401</v>
      </c>
      <c r="B559" s="11" t="s">
        <v>534</v>
      </c>
      <c r="C559" s="80">
        <v>96000</v>
      </c>
      <c r="D559" s="80">
        <v>96000</v>
      </c>
      <c r="E559" s="129">
        <f>D559/C559*100</f>
        <v>100</v>
      </c>
    </row>
    <row r="560" spans="1:5" ht="17.25" customHeight="1">
      <c r="A560" s="8" t="s">
        <v>401</v>
      </c>
      <c r="B560" s="11" t="s">
        <v>61</v>
      </c>
      <c r="C560" s="80">
        <v>10000</v>
      </c>
      <c r="D560" s="80">
        <v>10000</v>
      </c>
      <c r="E560" s="129">
        <f>D560/C560*100</f>
        <v>100</v>
      </c>
    </row>
    <row r="561" spans="1:5" ht="16.5">
      <c r="A561" s="40"/>
      <c r="B561" s="20" t="s">
        <v>402</v>
      </c>
      <c r="C561" s="100">
        <f>SUM(C555,C546,C541,C519,C516,C513,C510,C490,C485,C482,C477)</f>
        <v>5563338</v>
      </c>
      <c r="D561" s="100">
        <f>D477+D482+D485+D490+D510+D513+D516+D519+D546+D555+D541</f>
        <v>5516545.529999999</v>
      </c>
      <c r="E561" s="123">
        <f>D561/C561*100</f>
        <v>99.15891376723829</v>
      </c>
    </row>
    <row r="562" spans="1:5" ht="152.25" customHeight="1">
      <c r="A562" s="74"/>
      <c r="B562" s="271" t="s">
        <v>238</v>
      </c>
      <c r="C562" s="272"/>
      <c r="D562" s="272"/>
      <c r="E562" s="272"/>
    </row>
    <row r="563" spans="1:5" ht="44.25" customHeight="1">
      <c r="A563" s="59"/>
      <c r="B563" s="273" t="s">
        <v>31</v>
      </c>
      <c r="C563" s="282"/>
      <c r="D563" s="282"/>
      <c r="E563" s="282"/>
    </row>
    <row r="564" spans="1:5" ht="16.5">
      <c r="A564" s="40"/>
      <c r="B564" s="14" t="s">
        <v>396</v>
      </c>
      <c r="C564" s="3" t="s">
        <v>397</v>
      </c>
      <c r="D564" s="3" t="s">
        <v>398</v>
      </c>
      <c r="E564" s="3" t="s">
        <v>399</v>
      </c>
    </row>
    <row r="565" spans="1:5" ht="16.5">
      <c r="A565" s="36" t="s">
        <v>32</v>
      </c>
      <c r="B565" s="12" t="s">
        <v>419</v>
      </c>
      <c r="C565" s="99">
        <f>SUM(C567:C594)</f>
        <v>85702</v>
      </c>
      <c r="D565" s="99">
        <f>SUM(D567:D594)</f>
        <v>81876.96</v>
      </c>
      <c r="E565" s="128">
        <f>D565/C565*100</f>
        <v>95.53681360995077</v>
      </c>
    </row>
    <row r="566" spans="1:5" ht="16.5">
      <c r="A566" s="27" t="s">
        <v>400</v>
      </c>
      <c r="B566" s="12"/>
      <c r="C566" s="78"/>
      <c r="D566" s="78"/>
      <c r="E566" s="138"/>
    </row>
    <row r="567" spans="1:5" ht="33" customHeight="1">
      <c r="A567" s="8" t="s">
        <v>401</v>
      </c>
      <c r="B567" s="11" t="s">
        <v>33</v>
      </c>
      <c r="C567" s="79">
        <v>2797</v>
      </c>
      <c r="D567" s="80">
        <v>2796.94</v>
      </c>
      <c r="E567" s="129">
        <f aca="true" t="shared" si="21" ref="E567:E573">D567/C567*100</f>
        <v>99.99785484447624</v>
      </c>
    </row>
    <row r="568" spans="1:5" ht="33">
      <c r="A568" s="8" t="s">
        <v>401</v>
      </c>
      <c r="B568" s="11" t="s">
        <v>33</v>
      </c>
      <c r="C568" s="79">
        <v>9149</v>
      </c>
      <c r="D568" s="80">
        <v>9148.02</v>
      </c>
      <c r="E568" s="129">
        <f t="shared" si="21"/>
        <v>99.9892884468248</v>
      </c>
    </row>
    <row r="569" spans="1:5" ht="16.5">
      <c r="A569" s="8" t="s">
        <v>401</v>
      </c>
      <c r="B569" s="11" t="s">
        <v>427</v>
      </c>
      <c r="C569" s="79">
        <v>13733</v>
      </c>
      <c r="D569" s="80">
        <v>13727.51</v>
      </c>
      <c r="E569" s="129">
        <f t="shared" si="21"/>
        <v>99.96002330153645</v>
      </c>
    </row>
    <row r="570" spans="1:5" ht="16.5">
      <c r="A570" s="8" t="s">
        <v>401</v>
      </c>
      <c r="B570" s="11" t="s">
        <v>427</v>
      </c>
      <c r="C570" s="79">
        <v>727</v>
      </c>
      <c r="D570" s="80">
        <v>726.49</v>
      </c>
      <c r="E570" s="129">
        <f>D570/C570*100</f>
        <v>99.92984869325997</v>
      </c>
    </row>
    <row r="571" spans="1:5" ht="16.5">
      <c r="A571" s="8" t="s">
        <v>401</v>
      </c>
      <c r="B571" s="11" t="s">
        <v>429</v>
      </c>
      <c r="C571" s="79">
        <v>3825</v>
      </c>
      <c r="D571" s="80">
        <v>3824.23</v>
      </c>
      <c r="E571" s="129">
        <f t="shared" si="21"/>
        <v>99.97986928104575</v>
      </c>
    </row>
    <row r="572" spans="1:5" ht="16.5">
      <c r="A572" s="8" t="s">
        <v>401</v>
      </c>
      <c r="B572" s="11" t="s">
        <v>429</v>
      </c>
      <c r="C572" s="79">
        <v>203</v>
      </c>
      <c r="D572" s="80">
        <v>202.4</v>
      </c>
      <c r="E572" s="129">
        <f>D572/C572*100</f>
        <v>99.70443349753695</v>
      </c>
    </row>
    <row r="573" spans="1:5" ht="16.5">
      <c r="A573" s="8" t="s">
        <v>401</v>
      </c>
      <c r="B573" s="11" t="s">
        <v>430</v>
      </c>
      <c r="C573" s="79">
        <v>607</v>
      </c>
      <c r="D573" s="80">
        <v>606.82</v>
      </c>
      <c r="E573" s="129">
        <f t="shared" si="21"/>
        <v>99.97034596375619</v>
      </c>
    </row>
    <row r="574" spans="1:5" ht="16.5">
      <c r="A574" s="8" t="s">
        <v>401</v>
      </c>
      <c r="B574" s="11" t="s">
        <v>430</v>
      </c>
      <c r="C574" s="79">
        <v>33</v>
      </c>
      <c r="D574" s="80">
        <v>32.12</v>
      </c>
      <c r="E574" s="129">
        <f aca="true" t="shared" si="22" ref="E574:E595">D574/C574*100</f>
        <v>97.33333333333333</v>
      </c>
    </row>
    <row r="575" spans="1:5" ht="16.5" customHeight="1">
      <c r="A575" s="8" t="s">
        <v>401</v>
      </c>
      <c r="B575" s="11" t="s">
        <v>454</v>
      </c>
      <c r="C575" s="79">
        <v>17158</v>
      </c>
      <c r="D575" s="80">
        <v>16093.41</v>
      </c>
      <c r="E575" s="129">
        <f t="shared" si="22"/>
        <v>93.79537242102809</v>
      </c>
    </row>
    <row r="576" spans="1:5" ht="33">
      <c r="A576" s="8" t="s">
        <v>401</v>
      </c>
      <c r="B576" s="11" t="s">
        <v>454</v>
      </c>
      <c r="C576" s="79">
        <v>909</v>
      </c>
      <c r="D576" s="80">
        <v>851.69</v>
      </c>
      <c r="E576" s="129">
        <f t="shared" si="22"/>
        <v>93.6952695269527</v>
      </c>
    </row>
    <row r="577" spans="1:5" ht="33" customHeight="1">
      <c r="A577" s="8" t="s">
        <v>401</v>
      </c>
      <c r="B577" s="11" t="s">
        <v>455</v>
      </c>
      <c r="C577" s="79">
        <v>12906</v>
      </c>
      <c r="D577" s="80">
        <v>12319.18</v>
      </c>
      <c r="E577" s="129">
        <f t="shared" si="22"/>
        <v>95.45312257864559</v>
      </c>
    </row>
    <row r="578" spans="1:5" ht="34.5" customHeight="1">
      <c r="A578" s="8" t="s">
        <v>401</v>
      </c>
      <c r="B578" s="11" t="s">
        <v>386</v>
      </c>
      <c r="C578" s="79">
        <v>688</v>
      </c>
      <c r="D578" s="80">
        <v>651.96</v>
      </c>
      <c r="E578" s="129">
        <f t="shared" si="22"/>
        <v>94.76162790697676</v>
      </c>
    </row>
    <row r="579" spans="1:5" ht="16.5">
      <c r="A579" s="8" t="s">
        <v>401</v>
      </c>
      <c r="B579" s="11" t="s">
        <v>456</v>
      </c>
      <c r="C579" s="79">
        <v>1425</v>
      </c>
      <c r="D579" s="80">
        <v>801.93</v>
      </c>
      <c r="E579" s="129">
        <f t="shared" si="22"/>
        <v>56.27578947368421</v>
      </c>
    </row>
    <row r="580" spans="1:5" ht="16.5" customHeight="1">
      <c r="A580" s="8" t="s">
        <v>401</v>
      </c>
      <c r="B580" s="11" t="s">
        <v>456</v>
      </c>
      <c r="C580" s="79">
        <v>75</v>
      </c>
      <c r="D580" s="80">
        <v>42.45</v>
      </c>
      <c r="E580" s="129">
        <f t="shared" si="22"/>
        <v>56.60000000000001</v>
      </c>
    </row>
    <row r="581" spans="1:5" ht="18" customHeight="1">
      <c r="A581" s="8" t="s">
        <v>401</v>
      </c>
      <c r="B581" s="11" t="s">
        <v>457</v>
      </c>
      <c r="C581" s="79">
        <v>580</v>
      </c>
      <c r="D581" s="80">
        <v>579.34</v>
      </c>
      <c r="E581" s="129">
        <f t="shared" si="22"/>
        <v>99.88620689655173</v>
      </c>
    </row>
    <row r="582" spans="1:5" ht="16.5">
      <c r="A582" s="8" t="s">
        <v>401</v>
      </c>
      <c r="B582" s="11" t="s">
        <v>457</v>
      </c>
      <c r="C582" s="79">
        <v>31</v>
      </c>
      <c r="D582" s="80">
        <v>30.66</v>
      </c>
      <c r="E582" s="129">
        <f t="shared" si="22"/>
        <v>98.90322580645162</v>
      </c>
    </row>
    <row r="583" spans="1:5" ht="16.5">
      <c r="A583" s="8" t="s">
        <v>401</v>
      </c>
      <c r="B583" s="11" t="s">
        <v>458</v>
      </c>
      <c r="C583" s="79">
        <v>2267</v>
      </c>
      <c r="D583" s="80">
        <v>1661.09</v>
      </c>
      <c r="E583" s="129">
        <f t="shared" si="22"/>
        <v>73.2726069695633</v>
      </c>
    </row>
    <row r="584" spans="1:5" ht="16.5">
      <c r="A584" s="8" t="s">
        <v>401</v>
      </c>
      <c r="B584" s="11" t="s">
        <v>458</v>
      </c>
      <c r="C584" s="79">
        <v>120</v>
      </c>
      <c r="D584" s="80">
        <v>87.91</v>
      </c>
      <c r="E584" s="129">
        <f t="shared" si="22"/>
        <v>73.25833333333333</v>
      </c>
    </row>
    <row r="585" spans="1:5" ht="16.5" customHeight="1">
      <c r="A585" s="8" t="s">
        <v>401</v>
      </c>
      <c r="B585" s="11" t="s">
        <v>459</v>
      </c>
      <c r="C585" s="79">
        <v>376</v>
      </c>
      <c r="D585" s="80">
        <v>313.4</v>
      </c>
      <c r="E585" s="129">
        <f t="shared" si="22"/>
        <v>83.35106382978724</v>
      </c>
    </row>
    <row r="586" spans="1:5" ht="16.5" customHeight="1">
      <c r="A586" s="8" t="s">
        <v>401</v>
      </c>
      <c r="B586" s="11" t="s">
        <v>459</v>
      </c>
      <c r="C586" s="79">
        <v>20</v>
      </c>
      <c r="D586" s="80">
        <v>16.6</v>
      </c>
      <c r="E586" s="129">
        <f t="shared" si="22"/>
        <v>83</v>
      </c>
    </row>
    <row r="587" spans="1:5" ht="33" customHeight="1">
      <c r="A587" s="8" t="s">
        <v>401</v>
      </c>
      <c r="B587" s="11" t="s">
        <v>592</v>
      </c>
      <c r="C587" s="79">
        <v>1424</v>
      </c>
      <c r="D587" s="80">
        <v>1187.15</v>
      </c>
      <c r="E587" s="129">
        <f t="shared" si="22"/>
        <v>83.36727528089888</v>
      </c>
    </row>
    <row r="588" spans="1:5" ht="32.25" customHeight="1">
      <c r="A588" s="8" t="s">
        <v>401</v>
      </c>
      <c r="B588" s="11" t="s">
        <v>592</v>
      </c>
      <c r="C588" s="79">
        <v>75</v>
      </c>
      <c r="D588" s="80">
        <v>62.85</v>
      </c>
      <c r="E588" s="129">
        <f t="shared" si="22"/>
        <v>83.8</v>
      </c>
    </row>
    <row r="589" spans="1:5" ht="33.75" customHeight="1">
      <c r="A589" s="8" t="s">
        <v>401</v>
      </c>
      <c r="B589" s="11" t="s">
        <v>460</v>
      </c>
      <c r="C589" s="79">
        <v>1503</v>
      </c>
      <c r="D589" s="80">
        <v>1312.36</v>
      </c>
      <c r="E589" s="129">
        <f t="shared" si="22"/>
        <v>87.31603459747171</v>
      </c>
    </row>
    <row r="590" spans="1:5" ht="35.25" customHeight="1">
      <c r="A590" s="47" t="s">
        <v>401</v>
      </c>
      <c r="B590" s="43" t="s">
        <v>460</v>
      </c>
      <c r="C590" s="87">
        <v>80</v>
      </c>
      <c r="D590" s="84">
        <v>69.45</v>
      </c>
      <c r="E590" s="136">
        <f t="shared" si="22"/>
        <v>86.8125</v>
      </c>
    </row>
    <row r="591" spans="1:5" ht="49.5" customHeight="1">
      <c r="A591" s="75" t="s">
        <v>401</v>
      </c>
      <c r="B591" s="76" t="s">
        <v>461</v>
      </c>
      <c r="C591" s="94">
        <v>13297</v>
      </c>
      <c r="D591" s="90">
        <v>13296.33</v>
      </c>
      <c r="E591" s="143">
        <f t="shared" si="22"/>
        <v>99.99496126945927</v>
      </c>
    </row>
    <row r="592" spans="1:5" ht="51" customHeight="1">
      <c r="A592" s="8" t="s">
        <v>401</v>
      </c>
      <c r="B592" s="11" t="s">
        <v>461</v>
      </c>
      <c r="C592" s="79">
        <v>704</v>
      </c>
      <c r="D592" s="80">
        <v>703.67</v>
      </c>
      <c r="E592" s="129">
        <f t="shared" si="22"/>
        <v>99.953125</v>
      </c>
    </row>
    <row r="593" spans="1:5" ht="33" customHeight="1">
      <c r="A593" s="8" t="s">
        <v>401</v>
      </c>
      <c r="B593" s="11" t="s">
        <v>313</v>
      </c>
      <c r="C593" s="79">
        <v>940</v>
      </c>
      <c r="D593" s="80">
        <v>694.26</v>
      </c>
      <c r="E593" s="129">
        <f t="shared" si="22"/>
        <v>73.85744680851064</v>
      </c>
    </row>
    <row r="594" spans="1:5" ht="35.25" customHeight="1">
      <c r="A594" s="8" t="s">
        <v>401</v>
      </c>
      <c r="B594" s="11" t="s">
        <v>313</v>
      </c>
      <c r="C594" s="79">
        <v>50</v>
      </c>
      <c r="D594" s="80">
        <v>36.74</v>
      </c>
      <c r="E594" s="129">
        <f t="shared" si="22"/>
        <v>73.48</v>
      </c>
    </row>
    <row r="595" spans="1:5" ht="32.25" customHeight="1">
      <c r="A595" s="40"/>
      <c r="B595" s="20" t="s">
        <v>402</v>
      </c>
      <c r="C595" s="96">
        <f>C565</f>
        <v>85702</v>
      </c>
      <c r="D595" s="96">
        <f>D565</f>
        <v>81876.96</v>
      </c>
      <c r="E595" s="137">
        <f t="shared" si="22"/>
        <v>95.53681360995077</v>
      </c>
    </row>
    <row r="596" spans="1:5" ht="81.75" customHeight="1">
      <c r="A596" s="74"/>
      <c r="B596" s="271" t="s">
        <v>240</v>
      </c>
      <c r="C596" s="272"/>
      <c r="D596" s="272"/>
      <c r="E596" s="272"/>
    </row>
    <row r="597" spans="1:5" ht="48" customHeight="1">
      <c r="A597" s="162"/>
      <c r="B597" s="285" t="s">
        <v>416</v>
      </c>
      <c r="C597" s="286"/>
      <c r="D597" s="286"/>
      <c r="E597" s="286"/>
    </row>
    <row r="598" spans="1:5" ht="19.5" customHeight="1">
      <c r="A598" s="163"/>
      <c r="B598" s="164" t="s">
        <v>396</v>
      </c>
      <c r="C598" s="165" t="s">
        <v>397</v>
      </c>
      <c r="D598" s="165" t="s">
        <v>398</v>
      </c>
      <c r="E598" s="165" t="s">
        <v>399</v>
      </c>
    </row>
    <row r="599" spans="1:5" ht="16.5">
      <c r="A599" s="166" t="s">
        <v>506</v>
      </c>
      <c r="B599" s="167" t="s">
        <v>507</v>
      </c>
      <c r="C599" s="168">
        <f>SUM(C601:C606)</f>
        <v>69499</v>
      </c>
      <c r="D599" s="168">
        <f>SUM(D601:D606)</f>
        <v>65462.759999999995</v>
      </c>
      <c r="E599" s="169">
        <f>D599/C599*100</f>
        <v>94.19237686873191</v>
      </c>
    </row>
    <row r="600" spans="1:6" ht="16.5">
      <c r="A600" s="170" t="s">
        <v>400</v>
      </c>
      <c r="B600" s="167"/>
      <c r="C600" s="171"/>
      <c r="D600" s="171"/>
      <c r="E600" s="172"/>
      <c r="F600" s="125"/>
    </row>
    <row r="601" spans="1:6" ht="16.5">
      <c r="A601" s="173" t="s">
        <v>401</v>
      </c>
      <c r="B601" s="174" t="s">
        <v>484</v>
      </c>
      <c r="C601" s="175">
        <v>156</v>
      </c>
      <c r="D601" s="176">
        <v>0</v>
      </c>
      <c r="E601" s="177">
        <f aca="true" t="shared" si="23" ref="E601:E606">D601/C601*100</f>
        <v>0</v>
      </c>
      <c r="F601" s="125"/>
    </row>
    <row r="602" spans="1:6" ht="16.5">
      <c r="A602" s="173" t="s">
        <v>401</v>
      </c>
      <c r="B602" s="174" t="s">
        <v>427</v>
      </c>
      <c r="C602" s="175">
        <v>51683</v>
      </c>
      <c r="D602" s="176">
        <v>50016.8</v>
      </c>
      <c r="E602" s="177">
        <f t="shared" si="23"/>
        <v>96.77611593754233</v>
      </c>
      <c r="F602" s="125"/>
    </row>
    <row r="603" spans="1:6" ht="16.5">
      <c r="A603" s="173" t="s">
        <v>401</v>
      </c>
      <c r="B603" s="174" t="s">
        <v>428</v>
      </c>
      <c r="C603" s="175">
        <v>4661</v>
      </c>
      <c r="D603" s="176">
        <v>3045.81</v>
      </c>
      <c r="E603" s="177">
        <f t="shared" si="23"/>
        <v>65.34670671529715</v>
      </c>
      <c r="F603" s="125"/>
    </row>
    <row r="604" spans="1:6" ht="16.5">
      <c r="A604" s="173" t="s">
        <v>401</v>
      </c>
      <c r="B604" s="174" t="s">
        <v>429</v>
      </c>
      <c r="C604" s="175">
        <v>8023</v>
      </c>
      <c r="D604" s="176">
        <v>7511.63</v>
      </c>
      <c r="E604" s="177">
        <f t="shared" si="23"/>
        <v>93.6261996759317</v>
      </c>
      <c r="F604" s="125"/>
    </row>
    <row r="605" spans="1:6" ht="16.5">
      <c r="A605" s="173" t="s">
        <v>401</v>
      </c>
      <c r="B605" s="174" t="s">
        <v>430</v>
      </c>
      <c r="C605" s="175">
        <v>1279</v>
      </c>
      <c r="D605" s="176">
        <v>1191.52</v>
      </c>
      <c r="E605" s="177">
        <f t="shared" si="23"/>
        <v>93.16028146989835</v>
      </c>
      <c r="F605" s="125"/>
    </row>
    <row r="606" spans="1:6" ht="32.25" customHeight="1">
      <c r="A606" s="173" t="s">
        <v>401</v>
      </c>
      <c r="B606" s="174" t="s">
        <v>190</v>
      </c>
      <c r="C606" s="175">
        <v>3697</v>
      </c>
      <c r="D606" s="176">
        <v>3697</v>
      </c>
      <c r="E606" s="177">
        <f t="shared" si="23"/>
        <v>100</v>
      </c>
      <c r="F606" s="125"/>
    </row>
    <row r="607" spans="1:6" ht="19.5" customHeight="1">
      <c r="A607" s="178" t="s">
        <v>521</v>
      </c>
      <c r="B607" s="167" t="s">
        <v>522</v>
      </c>
      <c r="C607" s="179">
        <f>SUM(C609:C620)</f>
        <v>347459</v>
      </c>
      <c r="D607" s="179">
        <f>SUM(D609:D620)</f>
        <v>341718.12999999995</v>
      </c>
      <c r="E607" s="169">
        <v>98.35</v>
      </c>
      <c r="F607" s="125"/>
    </row>
    <row r="608" spans="1:5" ht="18.75" customHeight="1">
      <c r="A608" s="170" t="s">
        <v>400</v>
      </c>
      <c r="B608" s="180"/>
      <c r="C608" s="181"/>
      <c r="D608" s="181"/>
      <c r="E608" s="182"/>
    </row>
    <row r="609" spans="1:5" ht="16.5">
      <c r="A609" s="173" t="s">
        <v>401</v>
      </c>
      <c r="B609" s="174" t="s">
        <v>137</v>
      </c>
      <c r="C609" s="175">
        <v>3000</v>
      </c>
      <c r="D609" s="175">
        <v>3000</v>
      </c>
      <c r="E609" s="177">
        <f aca="true" t="shared" si="24" ref="E609:E621">D609/C609*100</f>
        <v>100</v>
      </c>
    </row>
    <row r="610" spans="1:5" ht="49.5">
      <c r="A610" s="173" t="s">
        <v>401</v>
      </c>
      <c r="B610" s="174" t="s">
        <v>172</v>
      </c>
      <c r="C610" s="175">
        <v>207097</v>
      </c>
      <c r="D610" s="175">
        <v>201395.08</v>
      </c>
      <c r="E610" s="177">
        <f t="shared" si="24"/>
        <v>97.24673945059561</v>
      </c>
    </row>
    <row r="611" spans="1:5" ht="16.5">
      <c r="A611" s="173" t="s">
        <v>401</v>
      </c>
      <c r="B611" s="183" t="s">
        <v>429</v>
      </c>
      <c r="C611" s="184">
        <v>144</v>
      </c>
      <c r="D611" s="184">
        <v>143.36</v>
      </c>
      <c r="E611" s="185">
        <f t="shared" si="24"/>
        <v>99.55555555555556</v>
      </c>
    </row>
    <row r="612" spans="1:5" ht="16.5">
      <c r="A612" s="173" t="s">
        <v>401</v>
      </c>
      <c r="B612" s="183" t="s">
        <v>429</v>
      </c>
      <c r="C612" s="184">
        <v>67</v>
      </c>
      <c r="D612" s="184">
        <v>67.31</v>
      </c>
      <c r="E612" s="185">
        <f t="shared" si="24"/>
        <v>100.46268656716417</v>
      </c>
    </row>
    <row r="613" spans="1:5" ht="16.5">
      <c r="A613" s="173" t="s">
        <v>401</v>
      </c>
      <c r="B613" s="183" t="s">
        <v>500</v>
      </c>
      <c r="C613" s="184">
        <v>34190</v>
      </c>
      <c r="D613" s="184">
        <v>34190</v>
      </c>
      <c r="E613" s="185">
        <f t="shared" si="24"/>
        <v>100</v>
      </c>
    </row>
    <row r="614" spans="1:47" s="153" customFormat="1" ht="16.5">
      <c r="A614" s="173" t="s">
        <v>401</v>
      </c>
      <c r="B614" s="174" t="s">
        <v>500</v>
      </c>
      <c r="C614" s="175">
        <v>944</v>
      </c>
      <c r="D614" s="175">
        <v>943.76</v>
      </c>
      <c r="E614" s="177">
        <f t="shared" si="24"/>
        <v>99.97457627118645</v>
      </c>
      <c r="F614" s="155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57"/>
    </row>
    <row r="615" spans="1:47" s="154" customFormat="1" ht="16.5">
      <c r="A615" s="173" t="s">
        <v>303</v>
      </c>
      <c r="B615" s="174" t="s">
        <v>304</v>
      </c>
      <c r="C615" s="175">
        <v>443</v>
      </c>
      <c r="D615" s="175">
        <v>443.11</v>
      </c>
      <c r="E615" s="177">
        <f t="shared" si="24"/>
        <v>100.02483069977426</v>
      </c>
      <c r="F615" s="156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58"/>
    </row>
    <row r="616" spans="1:5" ht="16.5">
      <c r="A616" s="173" t="s">
        <v>303</v>
      </c>
      <c r="B616" s="174" t="s">
        <v>51</v>
      </c>
      <c r="C616" s="175">
        <v>48937</v>
      </c>
      <c r="D616" s="175">
        <v>48936.26</v>
      </c>
      <c r="E616" s="177">
        <f t="shared" si="24"/>
        <v>99.99848785172773</v>
      </c>
    </row>
    <row r="617" spans="1:5" ht="16.5">
      <c r="A617" s="173" t="s">
        <v>303</v>
      </c>
      <c r="B617" s="174" t="s">
        <v>47</v>
      </c>
      <c r="C617" s="175">
        <v>39</v>
      </c>
      <c r="D617" s="175">
        <v>39.47</v>
      </c>
      <c r="E617" s="177">
        <f t="shared" si="24"/>
        <v>101.20512820512819</v>
      </c>
    </row>
    <row r="618" spans="1:5" ht="16.5">
      <c r="A618" s="173" t="s">
        <v>303</v>
      </c>
      <c r="B618" s="174" t="s">
        <v>47</v>
      </c>
      <c r="C618" s="175">
        <v>19</v>
      </c>
      <c r="D618" s="175">
        <v>18.53</v>
      </c>
      <c r="E618" s="177">
        <f t="shared" si="24"/>
        <v>97.5263157894737</v>
      </c>
    </row>
    <row r="619" spans="1:5" ht="33">
      <c r="A619" s="173" t="s">
        <v>303</v>
      </c>
      <c r="B619" s="174" t="s">
        <v>305</v>
      </c>
      <c r="C619" s="175">
        <v>19646</v>
      </c>
      <c r="D619" s="175">
        <v>19620.07</v>
      </c>
      <c r="E619" s="177">
        <f t="shared" si="24"/>
        <v>99.86801384505752</v>
      </c>
    </row>
    <row r="620" spans="1:5" ht="16.5">
      <c r="A620" s="201" t="s">
        <v>303</v>
      </c>
      <c r="B620" s="202" t="s">
        <v>54</v>
      </c>
      <c r="C620" s="232">
        <v>32933</v>
      </c>
      <c r="D620" s="232">
        <v>32921.18</v>
      </c>
      <c r="E620" s="238">
        <f t="shared" si="24"/>
        <v>99.96410894847114</v>
      </c>
    </row>
    <row r="621" spans="1:5" ht="16.5">
      <c r="A621" s="258" t="s">
        <v>523</v>
      </c>
      <c r="B621" s="259" t="s">
        <v>486</v>
      </c>
      <c r="C621" s="168">
        <f>SUM(C623:C624)</f>
        <v>496</v>
      </c>
      <c r="D621" s="168">
        <f>SUM(D623:D624)</f>
        <v>0</v>
      </c>
      <c r="E621" s="260">
        <f t="shared" si="24"/>
        <v>0</v>
      </c>
    </row>
    <row r="622" spans="1:5" ht="16.5">
      <c r="A622" s="170" t="s">
        <v>400</v>
      </c>
      <c r="B622" s="174"/>
      <c r="C622" s="179"/>
      <c r="D622" s="179"/>
      <c r="E622" s="182"/>
    </row>
    <row r="623" spans="1:5" ht="16.5">
      <c r="A623" s="173" t="s">
        <v>401</v>
      </c>
      <c r="B623" s="174" t="s">
        <v>351</v>
      </c>
      <c r="C623" s="176">
        <v>96</v>
      </c>
      <c r="D623" s="176">
        <v>0</v>
      </c>
      <c r="E623" s="177">
        <f>D623/C623*100</f>
        <v>0</v>
      </c>
    </row>
    <row r="624" spans="1:5" ht="16.5">
      <c r="A624" s="173" t="s">
        <v>401</v>
      </c>
      <c r="B624" s="174" t="s">
        <v>24</v>
      </c>
      <c r="C624" s="176">
        <v>400</v>
      </c>
      <c r="D624" s="176">
        <v>0</v>
      </c>
      <c r="E624" s="177">
        <f>D624/C624*100</f>
        <v>0</v>
      </c>
    </row>
    <row r="625" spans="1:5" ht="26.25" customHeight="1">
      <c r="A625" s="163"/>
      <c r="B625" s="186" t="s">
        <v>402</v>
      </c>
      <c r="C625" s="187">
        <f>C599+C607+C621</f>
        <v>417454</v>
      </c>
      <c r="D625" s="187">
        <f>D599+D607+D621</f>
        <v>407180.88999999996</v>
      </c>
      <c r="E625" s="188">
        <f>D625/C625*100</f>
        <v>97.53910370963027</v>
      </c>
    </row>
    <row r="626" spans="1:5" ht="78.75" customHeight="1">
      <c r="A626" s="21"/>
      <c r="B626" s="273" t="s">
        <v>384</v>
      </c>
      <c r="C626" s="282"/>
      <c r="D626" s="282"/>
      <c r="E626" s="282"/>
    </row>
    <row r="627" spans="1:5" ht="16.5">
      <c r="A627" s="34"/>
      <c r="B627" s="14" t="s">
        <v>396</v>
      </c>
      <c r="C627" s="3" t="s">
        <v>387</v>
      </c>
      <c r="D627" s="3" t="s">
        <v>398</v>
      </c>
      <c r="E627" s="3" t="s">
        <v>399</v>
      </c>
    </row>
    <row r="628" spans="1:5" ht="16.5">
      <c r="A628" s="17" t="s">
        <v>561</v>
      </c>
      <c r="B628" s="15" t="s">
        <v>562</v>
      </c>
      <c r="C628" s="83">
        <f>SUM(C630:C632)</f>
        <v>27568</v>
      </c>
      <c r="D628" s="83">
        <f>SUM(D630:D632)</f>
        <v>18567.81</v>
      </c>
      <c r="E628" s="128">
        <f>D628/C628*100</f>
        <v>67.35276407428904</v>
      </c>
    </row>
    <row r="629" spans="1:5" ht="16.5">
      <c r="A629" s="46" t="s">
        <v>400</v>
      </c>
      <c r="B629" s="11"/>
      <c r="C629" s="81"/>
      <c r="D629" s="81"/>
      <c r="E629" s="128"/>
    </row>
    <row r="630" spans="1:5" ht="49.5">
      <c r="A630" s="8" t="s">
        <v>401</v>
      </c>
      <c r="B630" s="11" t="s">
        <v>248</v>
      </c>
      <c r="C630" s="79">
        <v>9000</v>
      </c>
      <c r="D630" s="79">
        <v>0</v>
      </c>
      <c r="E630" s="105">
        <f>D630/C630*100</f>
        <v>0</v>
      </c>
    </row>
    <row r="631" spans="1:5" ht="17.25" customHeight="1">
      <c r="A631" s="8" t="s">
        <v>401</v>
      </c>
      <c r="B631" s="11" t="s">
        <v>5</v>
      </c>
      <c r="C631" s="79">
        <v>1000</v>
      </c>
      <c r="D631" s="79">
        <v>999.81</v>
      </c>
      <c r="E631" s="105">
        <f>D631/C631*100</f>
        <v>99.981</v>
      </c>
    </row>
    <row r="632" spans="1:5" ht="33" customHeight="1">
      <c r="A632" s="8" t="s">
        <v>401</v>
      </c>
      <c r="B632" s="11" t="s">
        <v>515</v>
      </c>
      <c r="C632" s="79">
        <v>17568</v>
      </c>
      <c r="D632" s="79">
        <v>17568</v>
      </c>
      <c r="E632" s="105">
        <f>D632/C632*100</f>
        <v>100</v>
      </c>
    </row>
    <row r="633" spans="1:5" ht="17.25" customHeight="1">
      <c r="A633" s="17" t="s">
        <v>563</v>
      </c>
      <c r="B633" s="15" t="s">
        <v>564</v>
      </c>
      <c r="C633" s="83">
        <f>SUM(C635:C635)</f>
        <v>48871</v>
      </c>
      <c r="D633" s="83">
        <f>SUM(D635:D635)</f>
        <v>31095.1</v>
      </c>
      <c r="E633" s="126">
        <f>D633/C633*100</f>
        <v>63.62689529577869</v>
      </c>
    </row>
    <row r="634" spans="1:5" ht="18" customHeight="1">
      <c r="A634" s="46" t="s">
        <v>400</v>
      </c>
      <c r="B634" s="11"/>
      <c r="C634" s="25"/>
      <c r="D634" s="25"/>
      <c r="E634" s="126"/>
    </row>
    <row r="635" spans="1:5" ht="33">
      <c r="A635" s="8" t="s">
        <v>401</v>
      </c>
      <c r="B635" s="11" t="s">
        <v>565</v>
      </c>
      <c r="C635" s="79">
        <v>48871</v>
      </c>
      <c r="D635" s="79">
        <v>31095.1</v>
      </c>
      <c r="E635" s="105">
        <f>D635/C635*100</f>
        <v>63.62689529577869</v>
      </c>
    </row>
    <row r="636" spans="1:5" ht="16.5">
      <c r="A636" s="17" t="s">
        <v>205</v>
      </c>
      <c r="B636" s="15" t="s">
        <v>206</v>
      </c>
      <c r="C636" s="83">
        <f>SUM(C638:C644,C651:C653,C657:C657)</f>
        <v>114500</v>
      </c>
      <c r="D636" s="83">
        <f>SUM(D638:D644,D651:D653,D657:D657)</f>
        <v>113112.94</v>
      </c>
      <c r="E636" s="126">
        <f>D636/C636*100</f>
        <v>98.78859388646288</v>
      </c>
    </row>
    <row r="637" spans="1:5" ht="16.5">
      <c r="A637" s="46" t="s">
        <v>400</v>
      </c>
      <c r="B637" s="11"/>
      <c r="C637" s="25"/>
      <c r="D637" s="25"/>
      <c r="E637" s="28"/>
    </row>
    <row r="638" spans="1:5" ht="49.5" customHeight="1">
      <c r="A638" s="8" t="s">
        <v>401</v>
      </c>
      <c r="B638" s="11" t="s">
        <v>299</v>
      </c>
      <c r="C638" s="79">
        <v>15000</v>
      </c>
      <c r="D638" s="79">
        <v>14979.32</v>
      </c>
      <c r="E638" s="105">
        <f aca="true" t="shared" si="25" ref="E638:E644">D638/C638*100</f>
        <v>99.86213333333333</v>
      </c>
    </row>
    <row r="639" spans="1:5" ht="49.5">
      <c r="A639" s="8" t="s">
        <v>401</v>
      </c>
      <c r="B639" s="11" t="s">
        <v>62</v>
      </c>
      <c r="C639" s="79">
        <v>8000</v>
      </c>
      <c r="D639" s="79">
        <v>7999</v>
      </c>
      <c r="E639" s="105">
        <f t="shared" si="25"/>
        <v>99.9875</v>
      </c>
    </row>
    <row r="640" spans="1:5" ht="33">
      <c r="A640" s="8" t="s">
        <v>401</v>
      </c>
      <c r="B640" s="11" t="s">
        <v>230</v>
      </c>
      <c r="C640" s="79">
        <v>30000</v>
      </c>
      <c r="D640" s="79">
        <v>29999.88</v>
      </c>
      <c r="E640" s="105">
        <f t="shared" si="25"/>
        <v>99.9996</v>
      </c>
    </row>
    <row r="641" spans="1:5" ht="33">
      <c r="A641" s="8" t="s">
        <v>401</v>
      </c>
      <c r="B641" s="11" t="s">
        <v>232</v>
      </c>
      <c r="C641" s="79">
        <v>297</v>
      </c>
      <c r="D641" s="79">
        <v>296.22</v>
      </c>
      <c r="E641" s="105">
        <f t="shared" si="25"/>
        <v>99.73737373737374</v>
      </c>
    </row>
    <row r="642" spans="1:5" ht="16.5">
      <c r="A642" s="8" t="s">
        <v>401</v>
      </c>
      <c r="B642" s="11" t="s">
        <v>233</v>
      </c>
      <c r="C642" s="79">
        <v>48</v>
      </c>
      <c r="D642" s="79">
        <v>47.79</v>
      </c>
      <c r="E642" s="105">
        <f t="shared" si="25"/>
        <v>99.5625</v>
      </c>
    </row>
    <row r="643" spans="1:5" ht="33">
      <c r="A643" s="8" t="s">
        <v>401</v>
      </c>
      <c r="B643" s="11" t="s">
        <v>6</v>
      </c>
      <c r="C643" s="79">
        <v>2950</v>
      </c>
      <c r="D643" s="79">
        <v>2450</v>
      </c>
      <c r="E643" s="105">
        <f t="shared" si="25"/>
        <v>83.05084745762711</v>
      </c>
    </row>
    <row r="644" spans="1:5" ht="16.5">
      <c r="A644" s="8" t="s">
        <v>401</v>
      </c>
      <c r="B644" s="11" t="s">
        <v>63</v>
      </c>
      <c r="C644" s="79">
        <f>SUM(C646:C650)</f>
        <v>27612</v>
      </c>
      <c r="D644" s="79">
        <f>SUM(D646:D650)</f>
        <v>27450.9</v>
      </c>
      <c r="E644" s="105">
        <f t="shared" si="25"/>
        <v>99.41655801825294</v>
      </c>
    </row>
    <row r="645" spans="1:5" ht="16.5">
      <c r="A645" s="8"/>
      <c r="B645" s="11" t="s">
        <v>407</v>
      </c>
      <c r="C645" s="93" t="s">
        <v>407</v>
      </c>
      <c r="D645" s="93" t="s">
        <v>407</v>
      </c>
      <c r="E645" s="105"/>
    </row>
    <row r="646" spans="1:5" ht="16.5">
      <c r="A646" s="8"/>
      <c r="B646" s="11" t="s">
        <v>516</v>
      </c>
      <c r="C646" s="79">
        <v>9734</v>
      </c>
      <c r="D646" s="79">
        <v>9733.95</v>
      </c>
      <c r="E646" s="105">
        <f>D646/C646*100</f>
        <v>99.9994863365523</v>
      </c>
    </row>
    <row r="647" spans="1:5" ht="16.5">
      <c r="A647" s="8"/>
      <c r="B647" s="11" t="s">
        <v>519</v>
      </c>
      <c r="C647" s="79">
        <v>4200</v>
      </c>
      <c r="D647" s="79">
        <v>4199.09</v>
      </c>
      <c r="E647" s="105">
        <f>D647/C647*100</f>
        <v>99.97833333333334</v>
      </c>
    </row>
    <row r="648" spans="1:5" ht="17.25" customHeight="1">
      <c r="A648" s="8"/>
      <c r="B648" s="11" t="s">
        <v>517</v>
      </c>
      <c r="C648" s="79">
        <v>1000</v>
      </c>
      <c r="D648" s="79">
        <v>976</v>
      </c>
      <c r="E648" s="105">
        <f aca="true" t="shared" si="26" ref="E648:E658">D648/C648*100</f>
        <v>97.6</v>
      </c>
    </row>
    <row r="649" spans="1:5" ht="33">
      <c r="A649" s="8"/>
      <c r="B649" s="11" t="s">
        <v>234</v>
      </c>
      <c r="C649" s="79">
        <v>8874</v>
      </c>
      <c r="D649" s="79">
        <v>8776.11</v>
      </c>
      <c r="E649" s="105">
        <f t="shared" si="26"/>
        <v>98.89688979039892</v>
      </c>
    </row>
    <row r="650" spans="1:5" ht="16.5">
      <c r="A650" s="8"/>
      <c r="B650" s="11" t="s">
        <v>518</v>
      </c>
      <c r="C650" s="79">
        <v>3804</v>
      </c>
      <c r="D650" s="79">
        <v>3765.75</v>
      </c>
      <c r="E650" s="105">
        <f t="shared" si="26"/>
        <v>98.99447949526814</v>
      </c>
    </row>
    <row r="651" spans="1:5" ht="16.5">
      <c r="A651" s="8" t="s">
        <v>401</v>
      </c>
      <c r="B651" s="11" t="s">
        <v>45</v>
      </c>
      <c r="C651" s="79">
        <v>1501</v>
      </c>
      <c r="D651" s="79">
        <v>1500.6</v>
      </c>
      <c r="E651" s="105">
        <f>D651/C651*100</f>
        <v>99.97335109926715</v>
      </c>
    </row>
    <row r="652" spans="1:5" ht="16.5">
      <c r="A652" s="47" t="s">
        <v>401</v>
      </c>
      <c r="B652" s="43" t="s">
        <v>46</v>
      </c>
      <c r="C652" s="87">
        <v>600</v>
      </c>
      <c r="D652" s="87">
        <v>600</v>
      </c>
      <c r="E652" s="134">
        <f t="shared" si="26"/>
        <v>100</v>
      </c>
    </row>
    <row r="653" spans="1:5" ht="16.5">
      <c r="A653" s="75" t="s">
        <v>401</v>
      </c>
      <c r="B653" s="76" t="s">
        <v>66</v>
      </c>
      <c r="C653" s="94">
        <f>SUM(C655:C656)</f>
        <v>7226</v>
      </c>
      <c r="D653" s="94">
        <f>SUM(D655:D656)</f>
        <v>6523.79</v>
      </c>
      <c r="E653" s="104">
        <f t="shared" si="26"/>
        <v>90.28217547744258</v>
      </c>
    </row>
    <row r="654" spans="1:5" ht="16.5">
      <c r="A654" s="8"/>
      <c r="B654" s="11" t="s">
        <v>407</v>
      </c>
      <c r="C654" s="113" t="s">
        <v>407</v>
      </c>
      <c r="D654" s="113" t="s">
        <v>407</v>
      </c>
      <c r="E654" s="105"/>
    </row>
    <row r="655" spans="1:5" ht="18.75" customHeight="1">
      <c r="A655" s="8"/>
      <c r="B655" s="11" t="s">
        <v>241</v>
      </c>
      <c r="C655" s="79">
        <v>6426</v>
      </c>
      <c r="D655" s="79">
        <v>5723.8</v>
      </c>
      <c r="E655" s="105">
        <f>D655/C655*100</f>
        <v>89.07251789604732</v>
      </c>
    </row>
    <row r="656" spans="1:5" ht="16.5">
      <c r="A656" s="8"/>
      <c r="B656" s="11" t="s">
        <v>520</v>
      </c>
      <c r="C656" s="79">
        <v>800</v>
      </c>
      <c r="D656" s="79">
        <v>799.99</v>
      </c>
      <c r="E656" s="105">
        <f>D656/C656*100</f>
        <v>99.99875</v>
      </c>
    </row>
    <row r="657" spans="1:5" ht="33">
      <c r="A657" s="8" t="s">
        <v>401</v>
      </c>
      <c r="B657" s="11" t="s">
        <v>242</v>
      </c>
      <c r="C657" s="79">
        <v>21266</v>
      </c>
      <c r="D657" s="79">
        <v>21265.44</v>
      </c>
      <c r="E657" s="105">
        <f>D657/C657*100</f>
        <v>99.99736668861092</v>
      </c>
    </row>
    <row r="658" spans="1:5" ht="16.5">
      <c r="A658" s="17" t="s">
        <v>566</v>
      </c>
      <c r="B658" s="15" t="s">
        <v>567</v>
      </c>
      <c r="C658" s="83">
        <f>SUM(C660:C660)</f>
        <v>30000</v>
      </c>
      <c r="D658" s="83">
        <f>SUM(D660:D660)</f>
        <v>29553.81</v>
      </c>
      <c r="E658" s="126">
        <f t="shared" si="26"/>
        <v>98.51270000000001</v>
      </c>
    </row>
    <row r="659" spans="1:5" ht="16.5">
      <c r="A659" s="46" t="s">
        <v>400</v>
      </c>
      <c r="B659" s="11"/>
      <c r="C659" s="79"/>
      <c r="D659" s="79"/>
      <c r="E659" s="126"/>
    </row>
    <row r="660" spans="1:5" ht="34.5" customHeight="1">
      <c r="A660" s="8" t="s">
        <v>401</v>
      </c>
      <c r="B660" s="11" t="s">
        <v>121</v>
      </c>
      <c r="C660" s="79">
        <v>30000</v>
      </c>
      <c r="D660" s="79">
        <v>29553.81</v>
      </c>
      <c r="E660" s="105">
        <f>D660/C660*100</f>
        <v>98.51270000000001</v>
      </c>
    </row>
    <row r="661" spans="1:5" ht="16.5">
      <c r="A661" s="17" t="s">
        <v>568</v>
      </c>
      <c r="B661" s="15" t="s">
        <v>145</v>
      </c>
      <c r="C661" s="83">
        <f>SUM(C663:C676)</f>
        <v>599100</v>
      </c>
      <c r="D661" s="83">
        <f>SUM(D663:D676)</f>
        <v>597376.36</v>
      </c>
      <c r="E661" s="126">
        <f>D661/C661*100</f>
        <v>99.71229510933067</v>
      </c>
    </row>
    <row r="662" spans="1:5" ht="16.5">
      <c r="A662" s="46" t="s">
        <v>400</v>
      </c>
      <c r="B662" s="11"/>
      <c r="C662" s="79"/>
      <c r="D662" s="79"/>
      <c r="E662" s="28"/>
    </row>
    <row r="663" spans="1:5" ht="16.5">
      <c r="A663" s="8" t="s">
        <v>401</v>
      </c>
      <c r="B663" s="11" t="s">
        <v>443</v>
      </c>
      <c r="C663" s="79">
        <v>339618</v>
      </c>
      <c r="D663" s="79">
        <v>339014.54</v>
      </c>
      <c r="E663" s="105">
        <f aca="true" t="shared" si="27" ref="E663:E677">D663/C663*100</f>
        <v>99.82231212715462</v>
      </c>
    </row>
    <row r="664" spans="1:5" ht="34.5" customHeight="1">
      <c r="A664" s="8" t="s">
        <v>401</v>
      </c>
      <c r="B664" s="11" t="s">
        <v>444</v>
      </c>
      <c r="C664" s="79">
        <v>71382</v>
      </c>
      <c r="D664" s="79">
        <v>71356.36</v>
      </c>
      <c r="E664" s="105">
        <f t="shared" si="27"/>
        <v>99.96408058053852</v>
      </c>
    </row>
    <row r="665" spans="1:5" ht="33">
      <c r="A665" s="8" t="s">
        <v>401</v>
      </c>
      <c r="B665" s="11" t="s">
        <v>243</v>
      </c>
      <c r="C665" s="79">
        <v>6200</v>
      </c>
      <c r="D665" s="79">
        <v>6135.37</v>
      </c>
      <c r="E665" s="105">
        <f t="shared" si="27"/>
        <v>98.95758064516129</v>
      </c>
    </row>
    <row r="666" spans="1:5" ht="99">
      <c r="A666" s="8" t="s">
        <v>401</v>
      </c>
      <c r="B666" s="11" t="s">
        <v>249</v>
      </c>
      <c r="C666" s="79">
        <v>24400</v>
      </c>
      <c r="D666" s="79">
        <v>24400</v>
      </c>
      <c r="E666" s="105">
        <f>D666/C666*100</f>
        <v>100</v>
      </c>
    </row>
    <row r="667" spans="1:5" ht="49.5">
      <c r="A667" s="8" t="s">
        <v>401</v>
      </c>
      <c r="B667" s="11" t="s">
        <v>244</v>
      </c>
      <c r="C667" s="79">
        <v>9600</v>
      </c>
      <c r="D667" s="79">
        <v>9526.96</v>
      </c>
      <c r="E667" s="105">
        <f t="shared" si="27"/>
        <v>99.23916666666666</v>
      </c>
    </row>
    <row r="668" spans="1:5" ht="67.5" customHeight="1">
      <c r="A668" s="8" t="s">
        <v>401</v>
      </c>
      <c r="B668" s="11" t="s">
        <v>245</v>
      </c>
      <c r="C668" s="79">
        <v>29064</v>
      </c>
      <c r="D668" s="79">
        <v>29063.8</v>
      </c>
      <c r="E668" s="105">
        <f t="shared" si="27"/>
        <v>99.99931186347371</v>
      </c>
    </row>
    <row r="669" spans="1:5" ht="49.5">
      <c r="A669" s="8" t="s">
        <v>401</v>
      </c>
      <c r="B669" s="11" t="s">
        <v>246</v>
      </c>
      <c r="C669" s="79">
        <v>12994</v>
      </c>
      <c r="D669" s="79">
        <v>12967.36</v>
      </c>
      <c r="E669" s="105">
        <f t="shared" si="27"/>
        <v>99.79498229952286</v>
      </c>
    </row>
    <row r="670" spans="1:5" ht="49.5">
      <c r="A670" s="8" t="s">
        <v>401</v>
      </c>
      <c r="B670" s="11" t="s">
        <v>247</v>
      </c>
      <c r="C670" s="79">
        <v>15042</v>
      </c>
      <c r="D670" s="79">
        <v>15041.36</v>
      </c>
      <c r="E670" s="105">
        <f t="shared" si="27"/>
        <v>99.99574524664274</v>
      </c>
    </row>
    <row r="671" spans="1:5" ht="66">
      <c r="A671" s="8" t="s">
        <v>401</v>
      </c>
      <c r="B671" s="11" t="s">
        <v>7</v>
      </c>
      <c r="C671" s="79">
        <v>60220</v>
      </c>
      <c r="D671" s="79">
        <v>59975.61</v>
      </c>
      <c r="E671" s="105">
        <f t="shared" si="27"/>
        <v>99.59417137163733</v>
      </c>
    </row>
    <row r="672" spans="1:5" ht="49.5">
      <c r="A672" s="8" t="s">
        <v>401</v>
      </c>
      <c r="B672" s="11" t="s">
        <v>258</v>
      </c>
      <c r="C672" s="79">
        <v>12000</v>
      </c>
      <c r="D672" s="79">
        <v>11895</v>
      </c>
      <c r="E672" s="105">
        <f t="shared" si="27"/>
        <v>99.125</v>
      </c>
    </row>
    <row r="673" spans="1:5" ht="49.5">
      <c r="A673" s="8" t="s">
        <v>401</v>
      </c>
      <c r="B673" s="11" t="s">
        <v>259</v>
      </c>
      <c r="C673" s="79">
        <v>6613</v>
      </c>
      <c r="D673" s="79">
        <v>6612.4</v>
      </c>
      <c r="E673" s="105">
        <f>D673/C673*100</f>
        <v>99.99092696204445</v>
      </c>
    </row>
    <row r="674" spans="1:5" ht="51.75" customHeight="1">
      <c r="A674" s="47" t="s">
        <v>401</v>
      </c>
      <c r="B674" s="43" t="s">
        <v>10</v>
      </c>
      <c r="C674" s="87">
        <v>3167</v>
      </c>
      <c r="D674" s="87">
        <v>3144</v>
      </c>
      <c r="E674" s="134">
        <f>D674/C674*100</f>
        <v>99.27376065677296</v>
      </c>
    </row>
    <row r="675" spans="1:5" ht="49.5">
      <c r="A675" s="75" t="s">
        <v>401</v>
      </c>
      <c r="B675" s="76" t="s">
        <v>11</v>
      </c>
      <c r="C675" s="94">
        <v>3800</v>
      </c>
      <c r="D675" s="94">
        <v>3610</v>
      </c>
      <c r="E675" s="104">
        <f>D675/C675*100</f>
        <v>95</v>
      </c>
    </row>
    <row r="676" spans="1:5" ht="148.5">
      <c r="A676" s="8" t="s">
        <v>401</v>
      </c>
      <c r="B676" s="261" t="s">
        <v>250</v>
      </c>
      <c r="C676" s="79">
        <v>5000</v>
      </c>
      <c r="D676" s="79">
        <v>4633.6</v>
      </c>
      <c r="E676" s="105">
        <f>D676/C676*100</f>
        <v>92.67200000000001</v>
      </c>
    </row>
    <row r="677" spans="1:5" ht="16.5">
      <c r="A677" s="17" t="s">
        <v>569</v>
      </c>
      <c r="B677" s="15" t="s">
        <v>419</v>
      </c>
      <c r="C677" s="83">
        <f>C679+C682+C683+C690+C695+C702+C705+C709+C724+C728+C729+C730+C731+C732+C713+C736+C740+C720+C722+C721+C723</f>
        <v>3144200</v>
      </c>
      <c r="D677" s="83">
        <f>D679+D682+D683+D690+D695+D702+D705+D709+D724+D728+D729+D730+D731+D732+D713+D736+D740+D720+D722+D721+D723</f>
        <v>1737705.7200000002</v>
      </c>
      <c r="E677" s="128">
        <f t="shared" si="27"/>
        <v>55.26702245404237</v>
      </c>
    </row>
    <row r="678" spans="1:5" ht="16.5">
      <c r="A678" s="46" t="s">
        <v>400</v>
      </c>
      <c r="B678" s="11"/>
      <c r="C678" s="79"/>
      <c r="D678" s="79"/>
      <c r="E678" s="126"/>
    </row>
    <row r="679" spans="1:5" ht="16.5">
      <c r="A679" s="8" t="s">
        <v>401</v>
      </c>
      <c r="B679" s="114" t="s">
        <v>388</v>
      </c>
      <c r="C679" s="83">
        <f>SUM(C681:C681)</f>
        <v>20000</v>
      </c>
      <c r="D679" s="83">
        <f>SUM(D681:D681)</f>
        <v>20000</v>
      </c>
      <c r="E679" s="126">
        <f>D679/C679*100</f>
        <v>100</v>
      </c>
    </row>
    <row r="680" spans="1:5" ht="16.5">
      <c r="A680" s="8"/>
      <c r="B680" s="11" t="s">
        <v>407</v>
      </c>
      <c r="C680" s="113" t="s">
        <v>407</v>
      </c>
      <c r="D680" s="113" t="s">
        <v>407</v>
      </c>
      <c r="E680" s="126"/>
    </row>
    <row r="681" spans="1:5" ht="50.25" customHeight="1">
      <c r="A681" s="8"/>
      <c r="B681" s="11" t="s">
        <v>30</v>
      </c>
      <c r="C681" s="79">
        <v>20000</v>
      </c>
      <c r="D681" s="79">
        <v>20000</v>
      </c>
      <c r="E681" s="105">
        <f>D681/C681*100</f>
        <v>100</v>
      </c>
    </row>
    <row r="682" spans="1:5" ht="66">
      <c r="A682" s="8" t="s">
        <v>401</v>
      </c>
      <c r="B682" s="114" t="s">
        <v>598</v>
      </c>
      <c r="C682" s="83">
        <v>5020</v>
      </c>
      <c r="D682" s="83">
        <v>5020</v>
      </c>
      <c r="E682" s="126">
        <f>D682/C682*100</f>
        <v>100</v>
      </c>
    </row>
    <row r="683" spans="1:5" ht="19.5" customHeight="1">
      <c r="A683" s="8" t="s">
        <v>401</v>
      </c>
      <c r="B683" s="148" t="s">
        <v>210</v>
      </c>
      <c r="C683" s="83">
        <f>SUM(C685:C689)</f>
        <v>137200</v>
      </c>
      <c r="D683" s="83">
        <f>SUM(D685:D689)</f>
        <v>99210.5</v>
      </c>
      <c r="E683" s="126">
        <f>D683/C683*100</f>
        <v>72.31086005830903</v>
      </c>
    </row>
    <row r="684" spans="1:5" ht="16.5">
      <c r="A684" s="8"/>
      <c r="B684" s="62" t="s">
        <v>407</v>
      </c>
      <c r="C684" s="113" t="s">
        <v>407</v>
      </c>
      <c r="D684" s="113" t="s">
        <v>407</v>
      </c>
      <c r="E684" s="126"/>
    </row>
    <row r="685" spans="1:5" ht="66">
      <c r="A685" s="8"/>
      <c r="B685" s="62" t="s">
        <v>214</v>
      </c>
      <c r="C685" s="79">
        <v>48100</v>
      </c>
      <c r="D685" s="79">
        <v>32700</v>
      </c>
      <c r="E685" s="126">
        <f aca="true" t="shared" si="28" ref="E685:E690">D685/C685*100</f>
        <v>67.98336798336798</v>
      </c>
    </row>
    <row r="686" spans="1:5" ht="33">
      <c r="A686" s="8"/>
      <c r="B686" s="62" t="s">
        <v>211</v>
      </c>
      <c r="C686" s="79">
        <v>3000</v>
      </c>
      <c r="D686" s="79">
        <v>0</v>
      </c>
      <c r="E686" s="126">
        <f t="shared" si="28"/>
        <v>0</v>
      </c>
    </row>
    <row r="687" spans="1:5" ht="33">
      <c r="A687" s="8"/>
      <c r="B687" s="62" t="s">
        <v>212</v>
      </c>
      <c r="C687" s="79">
        <v>2000</v>
      </c>
      <c r="D687" s="79">
        <v>0</v>
      </c>
      <c r="E687" s="126">
        <f t="shared" si="28"/>
        <v>0</v>
      </c>
    </row>
    <row r="688" spans="1:5" ht="16.5">
      <c r="A688" s="8"/>
      <c r="B688" s="62" t="s">
        <v>213</v>
      </c>
      <c r="C688" s="79">
        <v>2000</v>
      </c>
      <c r="D688" s="79">
        <v>874.5</v>
      </c>
      <c r="E688" s="126">
        <f>D688/C688*100</f>
        <v>43.725</v>
      </c>
    </row>
    <row r="689" spans="1:5" ht="66">
      <c r="A689" s="8" t="s">
        <v>401</v>
      </c>
      <c r="B689" s="11" t="s">
        <v>215</v>
      </c>
      <c r="C689" s="103">
        <v>82100</v>
      </c>
      <c r="D689" s="103">
        <v>65636</v>
      </c>
      <c r="E689" s="127">
        <f t="shared" si="28"/>
        <v>79.94640682095006</v>
      </c>
    </row>
    <row r="690" spans="1:5" ht="16.5">
      <c r="A690" s="8" t="s">
        <v>401</v>
      </c>
      <c r="B690" s="114" t="s">
        <v>389</v>
      </c>
      <c r="C690" s="83">
        <f>SUM(C692:C694)</f>
        <v>12000</v>
      </c>
      <c r="D690" s="83">
        <f>SUM(D692:D694)</f>
        <v>62.99</v>
      </c>
      <c r="E690" s="126">
        <f t="shared" si="28"/>
        <v>0.5249166666666667</v>
      </c>
    </row>
    <row r="691" spans="1:5" ht="16.5">
      <c r="A691" s="8"/>
      <c r="B691" s="11" t="s">
        <v>407</v>
      </c>
      <c r="C691" s="11" t="s">
        <v>407</v>
      </c>
      <c r="D691" s="11" t="s">
        <v>407</v>
      </c>
      <c r="E691" s="126"/>
    </row>
    <row r="692" spans="1:5" ht="17.25" customHeight="1">
      <c r="A692" s="8"/>
      <c r="B692" s="11" t="s">
        <v>216</v>
      </c>
      <c r="C692" s="79">
        <v>5000</v>
      </c>
      <c r="D692" s="79">
        <v>0</v>
      </c>
      <c r="E692" s="105">
        <f>D692/C692*100</f>
        <v>0</v>
      </c>
    </row>
    <row r="693" spans="1:5" ht="16.5">
      <c r="A693" s="8"/>
      <c r="B693" s="11" t="s">
        <v>217</v>
      </c>
      <c r="C693" s="79">
        <v>4900</v>
      </c>
      <c r="D693" s="79">
        <v>62.99</v>
      </c>
      <c r="E693" s="105">
        <f>D693/C693*100</f>
        <v>1.2855102040816326</v>
      </c>
    </row>
    <row r="694" spans="1:5" ht="16.5">
      <c r="A694" s="8"/>
      <c r="B694" s="11" t="s">
        <v>218</v>
      </c>
      <c r="C694" s="79">
        <v>2100</v>
      </c>
      <c r="D694" s="79">
        <v>0</v>
      </c>
      <c r="E694" s="105">
        <f>D694/C694*100</f>
        <v>0</v>
      </c>
    </row>
    <row r="695" spans="1:5" ht="16.5">
      <c r="A695" s="8" t="s">
        <v>401</v>
      </c>
      <c r="B695" s="114" t="s">
        <v>346</v>
      </c>
      <c r="C695" s="83">
        <f>SUM(C697:C701)</f>
        <v>60948</v>
      </c>
      <c r="D695" s="83">
        <f>SUM(D697:D701)</f>
        <v>57820.07</v>
      </c>
      <c r="E695" s="126">
        <f>D695/C695*100</f>
        <v>94.8678709719761</v>
      </c>
    </row>
    <row r="696" spans="1:5" ht="16.5">
      <c r="A696" s="8"/>
      <c r="B696" s="11" t="s">
        <v>407</v>
      </c>
      <c r="C696" s="113" t="s">
        <v>407</v>
      </c>
      <c r="D696" s="113" t="s">
        <v>407</v>
      </c>
      <c r="E696" s="128"/>
    </row>
    <row r="697" spans="1:5" ht="16.5">
      <c r="A697" s="8"/>
      <c r="B697" s="11" t="s">
        <v>26</v>
      </c>
      <c r="C697" s="79">
        <v>4430</v>
      </c>
      <c r="D697" s="79">
        <v>1499.36</v>
      </c>
      <c r="E697" s="105">
        <f aca="true" t="shared" si="29" ref="E697:E702">D697/C697*100</f>
        <v>33.84559819413092</v>
      </c>
    </row>
    <row r="698" spans="1:5" ht="16.5">
      <c r="A698" s="8"/>
      <c r="B698" s="11" t="s">
        <v>390</v>
      </c>
      <c r="C698" s="79">
        <v>4121</v>
      </c>
      <c r="D698" s="79">
        <v>4120.47</v>
      </c>
      <c r="E698" s="105">
        <f t="shared" si="29"/>
        <v>99.98713904392137</v>
      </c>
    </row>
    <row r="699" spans="1:5" ht="49.5">
      <c r="A699" s="47"/>
      <c r="B699" s="43" t="s">
        <v>86</v>
      </c>
      <c r="C699" s="87">
        <v>549</v>
      </c>
      <c r="D699" s="87">
        <v>549</v>
      </c>
      <c r="E699" s="134">
        <f t="shared" si="29"/>
        <v>100</v>
      </c>
    </row>
    <row r="700" spans="1:5" ht="16.5">
      <c r="A700" s="75"/>
      <c r="B700" s="76" t="s">
        <v>391</v>
      </c>
      <c r="C700" s="94">
        <v>11050</v>
      </c>
      <c r="D700" s="94">
        <v>10908</v>
      </c>
      <c r="E700" s="104">
        <f t="shared" si="29"/>
        <v>98.71493212669684</v>
      </c>
    </row>
    <row r="701" spans="1:5" ht="16.5">
      <c r="A701" s="8"/>
      <c r="B701" s="11" t="s">
        <v>104</v>
      </c>
      <c r="C701" s="79">
        <v>40798</v>
      </c>
      <c r="D701" s="79">
        <v>40743.24</v>
      </c>
      <c r="E701" s="105">
        <f t="shared" si="29"/>
        <v>99.86577773420265</v>
      </c>
    </row>
    <row r="702" spans="1:5" ht="16.5">
      <c r="A702" s="8" t="s">
        <v>401</v>
      </c>
      <c r="B702" s="114" t="s">
        <v>219</v>
      </c>
      <c r="C702" s="83">
        <f>C704</f>
        <v>5000</v>
      </c>
      <c r="D702" s="83">
        <f>D704</f>
        <v>3076</v>
      </c>
      <c r="E702" s="126">
        <f t="shared" si="29"/>
        <v>61.519999999999996</v>
      </c>
    </row>
    <row r="703" spans="1:5" ht="16.5">
      <c r="A703" s="8"/>
      <c r="B703" s="11" t="s">
        <v>407</v>
      </c>
      <c r="C703" s="113" t="s">
        <v>407</v>
      </c>
      <c r="D703" s="113" t="s">
        <v>407</v>
      </c>
      <c r="E703" s="126"/>
    </row>
    <row r="704" spans="1:5" ht="66">
      <c r="A704" s="8"/>
      <c r="B704" s="11" t="s">
        <v>29</v>
      </c>
      <c r="C704" s="79">
        <v>5000</v>
      </c>
      <c r="D704" s="79">
        <v>3076</v>
      </c>
      <c r="E704" s="105">
        <f aca="true" t="shared" si="30" ref="E704:E741">D704/C704*100</f>
        <v>61.519999999999996</v>
      </c>
    </row>
    <row r="705" spans="1:5" ht="33">
      <c r="A705" s="8" t="s">
        <v>401</v>
      </c>
      <c r="B705" s="114" t="s">
        <v>220</v>
      </c>
      <c r="C705" s="83">
        <f>SUM(C707:C708)</f>
        <v>5432</v>
      </c>
      <c r="D705" s="83">
        <f>SUM(D707:D708)</f>
        <v>4131.929999999999</v>
      </c>
      <c r="E705" s="126">
        <f t="shared" si="30"/>
        <v>76.06645802650957</v>
      </c>
    </row>
    <row r="706" spans="1:5" ht="16.5">
      <c r="A706" s="8"/>
      <c r="B706" s="11" t="s">
        <v>407</v>
      </c>
      <c r="C706" s="11" t="s">
        <v>407</v>
      </c>
      <c r="D706" s="11" t="s">
        <v>407</v>
      </c>
      <c r="E706" s="126"/>
    </row>
    <row r="707" spans="1:5" ht="82.5">
      <c r="A707" s="8"/>
      <c r="B707" s="11" t="s">
        <v>84</v>
      </c>
      <c r="C707" s="79">
        <v>5100</v>
      </c>
      <c r="D707" s="79">
        <v>4077.97</v>
      </c>
      <c r="E707" s="105">
        <f t="shared" si="30"/>
        <v>79.96019607843137</v>
      </c>
    </row>
    <row r="708" spans="1:5" ht="16.5">
      <c r="A708" s="8"/>
      <c r="B708" s="11" t="s">
        <v>347</v>
      </c>
      <c r="C708" s="79">
        <v>332</v>
      </c>
      <c r="D708" s="79">
        <v>53.96</v>
      </c>
      <c r="E708" s="105">
        <f t="shared" si="30"/>
        <v>16.253012048192772</v>
      </c>
    </row>
    <row r="709" spans="1:5" ht="16.5">
      <c r="A709" s="8" t="s">
        <v>401</v>
      </c>
      <c r="B709" s="114" t="s">
        <v>221</v>
      </c>
      <c r="C709" s="83">
        <f>SUM(C711:C712)</f>
        <v>45876</v>
      </c>
      <c r="D709" s="83">
        <f>SUM(D711:D712)</f>
        <v>13515.2</v>
      </c>
      <c r="E709" s="126">
        <f t="shared" si="30"/>
        <v>29.460284244485134</v>
      </c>
    </row>
    <row r="710" spans="1:5" ht="16.5">
      <c r="A710" s="8"/>
      <c r="B710" s="11" t="s">
        <v>407</v>
      </c>
      <c r="C710" s="11" t="s">
        <v>407</v>
      </c>
      <c r="D710" s="11" t="s">
        <v>407</v>
      </c>
      <c r="E710" s="126"/>
    </row>
    <row r="711" spans="1:5" ht="33">
      <c r="A711" s="8"/>
      <c r="B711" s="11" t="s">
        <v>27</v>
      </c>
      <c r="C711" s="79">
        <v>5876</v>
      </c>
      <c r="D711" s="79">
        <v>95.2</v>
      </c>
      <c r="E711" s="105">
        <f>D711/C711*100</f>
        <v>1.620149761742682</v>
      </c>
    </row>
    <row r="712" spans="1:5" ht="33">
      <c r="A712" s="8"/>
      <c r="B712" s="11" t="s">
        <v>28</v>
      </c>
      <c r="C712" s="79">
        <v>40000</v>
      </c>
      <c r="D712" s="79">
        <v>13420</v>
      </c>
      <c r="E712" s="105">
        <f>D712/C712*100</f>
        <v>33.550000000000004</v>
      </c>
    </row>
    <row r="713" spans="1:5" ht="16.5">
      <c r="A713" s="8" t="s">
        <v>401</v>
      </c>
      <c r="B713" s="114" t="s">
        <v>222</v>
      </c>
      <c r="C713" s="83">
        <f>SUM(C715:C719)</f>
        <v>30102</v>
      </c>
      <c r="D713" s="83">
        <f>SUM(D715:D719)</f>
        <v>28686.8</v>
      </c>
      <c r="E713" s="128">
        <f t="shared" si="30"/>
        <v>95.29865125240848</v>
      </c>
    </row>
    <row r="714" spans="1:5" ht="16.5">
      <c r="A714" s="8"/>
      <c r="B714" s="11" t="s">
        <v>407</v>
      </c>
      <c r="C714" s="11" t="s">
        <v>407</v>
      </c>
      <c r="D714" s="11" t="s">
        <v>407</v>
      </c>
      <c r="E714" s="129"/>
    </row>
    <row r="715" spans="1:5" ht="66">
      <c r="A715" s="8"/>
      <c r="B715" s="11" t="s">
        <v>251</v>
      </c>
      <c r="C715" s="79">
        <v>1000</v>
      </c>
      <c r="D715" s="79">
        <v>950.55</v>
      </c>
      <c r="E715" s="105">
        <f t="shared" si="30"/>
        <v>95.055</v>
      </c>
    </row>
    <row r="716" spans="1:5" ht="33">
      <c r="A716" s="8"/>
      <c r="B716" s="11" t="s">
        <v>223</v>
      </c>
      <c r="C716" s="79">
        <v>2812</v>
      </c>
      <c r="D716" s="79">
        <v>1674.62</v>
      </c>
      <c r="E716" s="79">
        <f t="shared" si="30"/>
        <v>59.55263157894737</v>
      </c>
    </row>
    <row r="717" spans="1:5" ht="49.5">
      <c r="A717" s="8"/>
      <c r="B717" s="11" t="s">
        <v>224</v>
      </c>
      <c r="C717" s="79">
        <v>24582</v>
      </c>
      <c r="D717" s="79">
        <v>24467.94</v>
      </c>
      <c r="E717" s="79">
        <f>D717/C717*100</f>
        <v>99.53600195264828</v>
      </c>
    </row>
    <row r="718" spans="1:5" ht="66">
      <c r="A718" s="8"/>
      <c r="B718" s="11" t="s">
        <v>87</v>
      </c>
      <c r="C718" s="79">
        <v>1000</v>
      </c>
      <c r="D718" s="79">
        <v>885.69</v>
      </c>
      <c r="E718" s="79">
        <f t="shared" si="30"/>
        <v>88.569</v>
      </c>
    </row>
    <row r="719" spans="1:5" ht="16.5">
      <c r="A719" s="8"/>
      <c r="B719" s="11" t="s">
        <v>225</v>
      </c>
      <c r="C719" s="79">
        <v>708</v>
      </c>
      <c r="D719" s="79">
        <v>708</v>
      </c>
      <c r="E719" s="80">
        <f>D719/C719*100</f>
        <v>100</v>
      </c>
    </row>
    <row r="720" spans="1:5" ht="16.5">
      <c r="A720" s="8" t="s">
        <v>401</v>
      </c>
      <c r="B720" s="114" t="s">
        <v>421</v>
      </c>
      <c r="C720" s="83">
        <v>15000</v>
      </c>
      <c r="D720" s="83">
        <v>15000</v>
      </c>
      <c r="E720" s="128">
        <f>D720/C720*100</f>
        <v>100</v>
      </c>
    </row>
    <row r="721" spans="1:5" ht="49.5">
      <c r="A721" s="8" t="s">
        <v>401</v>
      </c>
      <c r="B721" s="114" t="s">
        <v>85</v>
      </c>
      <c r="C721" s="83">
        <v>4124</v>
      </c>
      <c r="D721" s="83">
        <v>4123.6</v>
      </c>
      <c r="E721" s="128">
        <f>D721/C721*100</f>
        <v>99.99030067895248</v>
      </c>
    </row>
    <row r="722" spans="1:5" ht="49.5">
      <c r="A722" s="8" t="s">
        <v>401</v>
      </c>
      <c r="B722" s="114" t="s">
        <v>252</v>
      </c>
      <c r="C722" s="83">
        <v>66900</v>
      </c>
      <c r="D722" s="83">
        <v>64336.51</v>
      </c>
      <c r="E722" s="128">
        <f>D722/C722*100</f>
        <v>96.16817638266069</v>
      </c>
    </row>
    <row r="723" spans="1:5" ht="49.5">
      <c r="A723" s="47" t="s">
        <v>401</v>
      </c>
      <c r="B723" s="151" t="s">
        <v>265</v>
      </c>
      <c r="C723" s="262">
        <v>15800</v>
      </c>
      <c r="D723" s="262">
        <v>12634.82</v>
      </c>
      <c r="E723" s="263">
        <f>D723/C723*100</f>
        <v>79.96721518987341</v>
      </c>
    </row>
    <row r="724" spans="1:5" ht="49.5" customHeight="1">
      <c r="A724" s="75" t="s">
        <v>401</v>
      </c>
      <c r="B724" s="149" t="s">
        <v>266</v>
      </c>
      <c r="C724" s="92">
        <f>SUM(C726:C727)</f>
        <v>1366034</v>
      </c>
      <c r="D724" s="92">
        <f>SUM(D726:D727)</f>
        <v>1202739.3</v>
      </c>
      <c r="E724" s="124">
        <f t="shared" si="30"/>
        <v>88.04607352379223</v>
      </c>
    </row>
    <row r="725" spans="1:5" ht="16.5">
      <c r="A725" s="8"/>
      <c r="B725" s="11" t="s">
        <v>407</v>
      </c>
      <c r="C725" s="93" t="s">
        <v>407</v>
      </c>
      <c r="D725" s="93" t="s">
        <v>407</v>
      </c>
      <c r="E725" s="128"/>
    </row>
    <row r="726" spans="1:5" ht="33">
      <c r="A726" s="8"/>
      <c r="B726" s="11" t="s">
        <v>316</v>
      </c>
      <c r="C726" s="103">
        <v>955429</v>
      </c>
      <c r="D726" s="103">
        <v>955429.34</v>
      </c>
      <c r="E726" s="122">
        <f t="shared" si="30"/>
        <v>100.00003558610844</v>
      </c>
    </row>
    <row r="727" spans="1:5" ht="16.5">
      <c r="A727" s="8"/>
      <c r="B727" s="11" t="s">
        <v>226</v>
      </c>
      <c r="C727" s="103">
        <v>410605</v>
      </c>
      <c r="D727" s="103">
        <v>247309.96</v>
      </c>
      <c r="E727" s="122">
        <f t="shared" si="30"/>
        <v>60.230625540361174</v>
      </c>
    </row>
    <row r="728" spans="1:5" ht="82.5">
      <c r="A728" s="8" t="s">
        <v>401</v>
      </c>
      <c r="B728" s="150" t="s">
        <v>267</v>
      </c>
      <c r="C728" s="83">
        <v>65764</v>
      </c>
      <c r="D728" s="83">
        <v>65148</v>
      </c>
      <c r="E728" s="126">
        <f t="shared" si="30"/>
        <v>99.06331731646493</v>
      </c>
    </row>
    <row r="729" spans="1:5" ht="49.5">
      <c r="A729" s="8" t="s">
        <v>401</v>
      </c>
      <c r="B729" s="114" t="s">
        <v>268</v>
      </c>
      <c r="C729" s="109">
        <v>1000</v>
      </c>
      <c r="D729" s="109">
        <v>0</v>
      </c>
      <c r="E729" s="139">
        <f t="shared" si="30"/>
        <v>0</v>
      </c>
    </row>
    <row r="730" spans="1:5" ht="33">
      <c r="A730" s="8" t="s">
        <v>401</v>
      </c>
      <c r="B730" s="114" t="s">
        <v>269</v>
      </c>
      <c r="C730" s="109">
        <v>6500</v>
      </c>
      <c r="D730" s="109">
        <v>6100</v>
      </c>
      <c r="E730" s="139">
        <f t="shared" si="30"/>
        <v>93.84615384615384</v>
      </c>
    </row>
    <row r="731" spans="1:5" ht="33">
      <c r="A731" s="8" t="s">
        <v>401</v>
      </c>
      <c r="B731" s="114" t="s">
        <v>270</v>
      </c>
      <c r="C731" s="109">
        <v>6500</v>
      </c>
      <c r="D731" s="109">
        <v>6100</v>
      </c>
      <c r="E731" s="139">
        <f t="shared" si="30"/>
        <v>93.84615384615384</v>
      </c>
    </row>
    <row r="732" spans="1:5" ht="66">
      <c r="A732" s="8" t="s">
        <v>401</v>
      </c>
      <c r="B732" s="114" t="s">
        <v>271</v>
      </c>
      <c r="C732" s="109">
        <f>SUM(C734:C735)</f>
        <v>570000</v>
      </c>
      <c r="D732" s="109">
        <f>SUM(D734:D735)</f>
        <v>0</v>
      </c>
      <c r="E732" s="139">
        <f t="shared" si="30"/>
        <v>0</v>
      </c>
    </row>
    <row r="733" spans="1:5" ht="16.5">
      <c r="A733" s="8"/>
      <c r="B733" s="11" t="s">
        <v>407</v>
      </c>
      <c r="C733" s="93" t="s">
        <v>407</v>
      </c>
      <c r="D733" s="93" t="s">
        <v>407</v>
      </c>
      <c r="E733" s="128"/>
    </row>
    <row r="734" spans="1:5" ht="33">
      <c r="A734" s="8"/>
      <c r="B734" s="11" t="s">
        <v>209</v>
      </c>
      <c r="C734" s="103">
        <v>427500</v>
      </c>
      <c r="D734" s="103">
        <v>0</v>
      </c>
      <c r="E734" s="122">
        <f>D734/C734*100</f>
        <v>0</v>
      </c>
    </row>
    <row r="735" spans="1:5" ht="16.5">
      <c r="A735" s="8"/>
      <c r="B735" s="11" t="s">
        <v>317</v>
      </c>
      <c r="C735" s="103">
        <v>142500</v>
      </c>
      <c r="D735" s="103">
        <v>0</v>
      </c>
      <c r="E735" s="122">
        <f>D735/C735*100</f>
        <v>0</v>
      </c>
    </row>
    <row r="736" spans="1:5" ht="66">
      <c r="A736" s="8" t="s">
        <v>401</v>
      </c>
      <c r="B736" s="114" t="s">
        <v>272</v>
      </c>
      <c r="C736" s="109">
        <f>SUM(C738:C739)</f>
        <v>575000</v>
      </c>
      <c r="D736" s="109">
        <f>SUM(D738:D739)</f>
        <v>0</v>
      </c>
      <c r="E736" s="139">
        <f t="shared" si="30"/>
        <v>0</v>
      </c>
    </row>
    <row r="737" spans="1:5" ht="16.5">
      <c r="A737" s="8"/>
      <c r="B737" s="11" t="s">
        <v>407</v>
      </c>
      <c r="C737" s="93" t="s">
        <v>407</v>
      </c>
      <c r="D737" s="93" t="s">
        <v>407</v>
      </c>
      <c r="E737" s="128"/>
    </row>
    <row r="738" spans="1:5" ht="33">
      <c r="A738" s="8"/>
      <c r="B738" s="11" t="s">
        <v>209</v>
      </c>
      <c r="C738" s="103">
        <v>431250</v>
      </c>
      <c r="D738" s="103">
        <v>0</v>
      </c>
      <c r="E738" s="122">
        <f>D738/C738*100</f>
        <v>0</v>
      </c>
    </row>
    <row r="739" spans="1:5" ht="16.5">
      <c r="A739" s="8"/>
      <c r="B739" s="11" t="s">
        <v>317</v>
      </c>
      <c r="C739" s="103">
        <v>143750</v>
      </c>
      <c r="D739" s="103">
        <v>0</v>
      </c>
      <c r="E739" s="122">
        <f>D739/C739*100</f>
        <v>0</v>
      </c>
    </row>
    <row r="740" spans="1:5" ht="32.25" customHeight="1">
      <c r="A740" s="8" t="s">
        <v>401</v>
      </c>
      <c r="B740" s="114" t="s">
        <v>273</v>
      </c>
      <c r="C740" s="109">
        <v>130000</v>
      </c>
      <c r="D740" s="109">
        <v>130000</v>
      </c>
      <c r="E740" s="139">
        <f>D740/C740*100</f>
        <v>100</v>
      </c>
    </row>
    <row r="741" spans="1:5" ht="16.5">
      <c r="A741" s="40"/>
      <c r="B741" s="20" t="s">
        <v>402</v>
      </c>
      <c r="C741" s="91">
        <f>C628+C633+C636+C658+C661+C677</f>
        <v>3964239</v>
      </c>
      <c r="D741" s="91">
        <f>D628+D633+D636+D658+D661+D677</f>
        <v>2527411.74</v>
      </c>
      <c r="E741" s="123">
        <f t="shared" si="30"/>
        <v>63.75528165683251</v>
      </c>
    </row>
    <row r="742" spans="1:5" ht="16.5">
      <c r="A742" s="53"/>
      <c r="B742" s="130"/>
      <c r="C742" s="111"/>
      <c r="D742" s="111"/>
      <c r="E742" s="131"/>
    </row>
    <row r="743" spans="1:5" ht="69" customHeight="1">
      <c r="A743" s="110"/>
      <c r="B743" s="296" t="s">
        <v>239</v>
      </c>
      <c r="C743" s="297"/>
      <c r="D743" s="297"/>
      <c r="E743" s="297"/>
    </row>
    <row r="744" spans="1:5" ht="57.75" customHeight="1">
      <c r="A744" s="21"/>
      <c r="B744" s="273" t="s">
        <v>392</v>
      </c>
      <c r="C744" s="282"/>
      <c r="D744" s="282"/>
      <c r="E744" s="282"/>
    </row>
    <row r="745" spans="1:5" ht="16.5">
      <c r="A745" s="34"/>
      <c r="B745" s="14" t="s">
        <v>396</v>
      </c>
      <c r="C745" s="3" t="s">
        <v>387</v>
      </c>
      <c r="D745" s="3" t="s">
        <v>398</v>
      </c>
      <c r="E745" s="3" t="s">
        <v>399</v>
      </c>
    </row>
    <row r="746" spans="1:5" ht="16.5">
      <c r="A746" s="17" t="s">
        <v>570</v>
      </c>
      <c r="B746" s="15" t="s">
        <v>571</v>
      </c>
      <c r="C746" s="81">
        <f>SUM(C748:C751)</f>
        <v>413000</v>
      </c>
      <c r="D746" s="81">
        <f>SUM(D748:D751)</f>
        <v>413000</v>
      </c>
      <c r="E746" s="128">
        <f aca="true" t="shared" si="31" ref="E746:E755">D746/C746*100</f>
        <v>100</v>
      </c>
    </row>
    <row r="747" spans="1:5" ht="16.5">
      <c r="A747" s="46" t="s">
        <v>400</v>
      </c>
      <c r="B747" s="11"/>
      <c r="C747" s="81"/>
      <c r="D747" s="81"/>
      <c r="E747" s="126"/>
    </row>
    <row r="748" spans="1:5" ht="33">
      <c r="A748" s="8" t="s">
        <v>401</v>
      </c>
      <c r="B748" s="11" t="s">
        <v>176</v>
      </c>
      <c r="C748" s="80">
        <v>329044</v>
      </c>
      <c r="D748" s="80">
        <v>329044</v>
      </c>
      <c r="E748" s="105">
        <f t="shared" si="31"/>
        <v>100</v>
      </c>
    </row>
    <row r="749" spans="1:5" ht="16.5">
      <c r="A749" s="8" t="s">
        <v>401</v>
      </c>
      <c r="B749" s="11" t="s">
        <v>575</v>
      </c>
      <c r="C749" s="80">
        <v>25000</v>
      </c>
      <c r="D749" s="80">
        <v>25000</v>
      </c>
      <c r="E749" s="105">
        <f t="shared" si="31"/>
        <v>100</v>
      </c>
    </row>
    <row r="750" spans="1:5" ht="16.5">
      <c r="A750" s="8" t="s">
        <v>401</v>
      </c>
      <c r="B750" s="11" t="s">
        <v>97</v>
      </c>
      <c r="C750" s="80">
        <v>34845</v>
      </c>
      <c r="D750" s="80">
        <v>34845</v>
      </c>
      <c r="E750" s="105">
        <f t="shared" si="31"/>
        <v>100</v>
      </c>
    </row>
    <row r="751" spans="1:5" ht="16.5">
      <c r="A751" s="8" t="s">
        <v>401</v>
      </c>
      <c r="B751" s="11" t="s">
        <v>207</v>
      </c>
      <c r="C751" s="79">
        <v>24111</v>
      </c>
      <c r="D751" s="80">
        <v>24111</v>
      </c>
      <c r="E751" s="105">
        <f>D751/C751*100</f>
        <v>100</v>
      </c>
    </row>
    <row r="752" spans="1:5" ht="16.5">
      <c r="A752" s="17" t="s">
        <v>153</v>
      </c>
      <c r="B752" s="15" t="s">
        <v>419</v>
      </c>
      <c r="C752" s="81">
        <f>SUM(C754:C754)</f>
        <v>5000</v>
      </c>
      <c r="D752" s="81">
        <f>SUM(D754:D754)</f>
        <v>4999.56</v>
      </c>
      <c r="E752" s="128">
        <f>D752/C752*100</f>
        <v>99.99120000000002</v>
      </c>
    </row>
    <row r="753" spans="1:5" ht="16.5">
      <c r="A753" s="46" t="s">
        <v>400</v>
      </c>
      <c r="B753" s="11"/>
      <c r="C753" s="81"/>
      <c r="D753" s="81"/>
      <c r="E753" s="126"/>
    </row>
    <row r="754" spans="1:5" ht="66">
      <c r="A754" s="8" t="s">
        <v>401</v>
      </c>
      <c r="B754" s="11" t="s">
        <v>43</v>
      </c>
      <c r="C754" s="79">
        <v>5000</v>
      </c>
      <c r="D754" s="80">
        <v>4999.56</v>
      </c>
      <c r="E754" s="105">
        <f>D754/C754*100</f>
        <v>99.99120000000002</v>
      </c>
    </row>
    <row r="755" spans="1:5" ht="16.5">
      <c r="A755" s="40"/>
      <c r="B755" s="20" t="s">
        <v>402</v>
      </c>
      <c r="C755" s="91">
        <f>C746+C752</f>
        <v>418000</v>
      </c>
      <c r="D755" s="91">
        <f>D746+D752</f>
        <v>417999.56</v>
      </c>
      <c r="E755" s="123">
        <f t="shared" si="31"/>
        <v>99.99989473684211</v>
      </c>
    </row>
    <row r="756" spans="1:5" ht="57" customHeight="1">
      <c r="A756" s="21"/>
      <c r="B756" s="273" t="s">
        <v>393</v>
      </c>
      <c r="C756" s="282"/>
      <c r="D756" s="282"/>
      <c r="E756" s="282"/>
    </row>
    <row r="757" spans="1:5" ht="16.5">
      <c r="A757" s="34"/>
      <c r="B757" s="14" t="s">
        <v>396</v>
      </c>
      <c r="C757" s="3" t="s">
        <v>387</v>
      </c>
      <c r="D757" s="3" t="s">
        <v>398</v>
      </c>
      <c r="E757" s="48" t="s">
        <v>399</v>
      </c>
    </row>
    <row r="758" spans="1:5" ht="16.5">
      <c r="A758" s="30" t="s">
        <v>576</v>
      </c>
      <c r="B758" s="15" t="s">
        <v>577</v>
      </c>
      <c r="C758" s="92">
        <f>C760+C761+C767+C785+C786+C773</f>
        <v>5914565</v>
      </c>
      <c r="D758" s="92">
        <f>D760+D761+D767+D785+D786+D773</f>
        <v>5755399.0600000005</v>
      </c>
      <c r="E758" s="124">
        <f>D758/C758*100</f>
        <v>97.308915533095</v>
      </c>
    </row>
    <row r="759" spans="1:5" ht="16.5">
      <c r="A759" s="46" t="s">
        <v>400</v>
      </c>
      <c r="B759" s="15"/>
      <c r="C759" s="78"/>
      <c r="D759" s="78"/>
      <c r="E759" s="128"/>
    </row>
    <row r="760" spans="1:5" ht="33">
      <c r="A760" s="8" t="s">
        <v>401</v>
      </c>
      <c r="B760" s="16" t="s">
        <v>578</v>
      </c>
      <c r="C760" s="80">
        <v>74000</v>
      </c>
      <c r="D760" s="80">
        <v>74000</v>
      </c>
      <c r="E760" s="105">
        <f>D760/C760*100</f>
        <v>100</v>
      </c>
    </row>
    <row r="761" spans="1:5" ht="16.5">
      <c r="A761" s="8" t="s">
        <v>401</v>
      </c>
      <c r="B761" s="16" t="s">
        <v>103</v>
      </c>
      <c r="C761" s="80">
        <f>SUM(C763:C766)</f>
        <v>23099</v>
      </c>
      <c r="D761" s="80">
        <f>SUM(D763:D766)</f>
        <v>19046.38</v>
      </c>
      <c r="E761" s="105">
        <f>D761/C761*100</f>
        <v>82.45543097103771</v>
      </c>
    </row>
    <row r="762" spans="1:5" ht="16.5">
      <c r="A762" s="8"/>
      <c r="B762" s="16" t="s">
        <v>407</v>
      </c>
      <c r="C762" s="106" t="s">
        <v>407</v>
      </c>
      <c r="D762" s="106" t="s">
        <v>407</v>
      </c>
      <c r="E762" s="105"/>
    </row>
    <row r="763" spans="1:5" ht="17.25" customHeight="1">
      <c r="A763" s="8"/>
      <c r="B763" s="16" t="s">
        <v>125</v>
      </c>
      <c r="C763" s="80">
        <v>5100</v>
      </c>
      <c r="D763" s="80">
        <v>3000</v>
      </c>
      <c r="E763" s="105">
        <f>D763/C763*100</f>
        <v>58.82352941176471</v>
      </c>
    </row>
    <row r="764" spans="1:5" ht="16.5">
      <c r="A764" s="8"/>
      <c r="B764" s="16" t="s">
        <v>180</v>
      </c>
      <c r="C764" s="80">
        <v>8533</v>
      </c>
      <c r="D764" s="80">
        <v>6669.38</v>
      </c>
      <c r="E764" s="105">
        <f>D764/C764*100</f>
        <v>78.1598499941404</v>
      </c>
    </row>
    <row r="765" spans="1:5" ht="33">
      <c r="A765" s="8"/>
      <c r="B765" s="16" t="s">
        <v>298</v>
      </c>
      <c r="C765" s="80">
        <v>9399</v>
      </c>
      <c r="D765" s="80">
        <v>9310</v>
      </c>
      <c r="E765" s="105">
        <f>D765/C765*100</f>
        <v>99.05309075433557</v>
      </c>
    </row>
    <row r="766" spans="1:5" ht="33">
      <c r="A766" s="8"/>
      <c r="B766" s="16" t="s">
        <v>227</v>
      </c>
      <c r="C766" s="80">
        <v>67</v>
      </c>
      <c r="D766" s="80">
        <v>67</v>
      </c>
      <c r="E766" s="105">
        <f>D766/C766*100</f>
        <v>100</v>
      </c>
    </row>
    <row r="767" spans="1:5" ht="16.5">
      <c r="A767" s="8" t="s">
        <v>401</v>
      </c>
      <c r="B767" s="16" t="s">
        <v>333</v>
      </c>
      <c r="C767" s="152">
        <f>SUM(C769:C772)</f>
        <v>12901</v>
      </c>
      <c r="D767" s="80">
        <f>SUM(D769:D772)</f>
        <v>11701.39</v>
      </c>
      <c r="E767" s="105">
        <f>D767/C767*100</f>
        <v>90.70141849469033</v>
      </c>
    </row>
    <row r="768" spans="1:5" ht="16.5">
      <c r="A768" s="8"/>
      <c r="B768" s="16" t="s">
        <v>407</v>
      </c>
      <c r="C768" s="106" t="s">
        <v>407</v>
      </c>
      <c r="D768" s="106" t="s">
        <v>407</v>
      </c>
      <c r="E768" s="105"/>
    </row>
    <row r="769" spans="1:5" ht="33">
      <c r="A769" s="8"/>
      <c r="B769" s="16" t="s">
        <v>126</v>
      </c>
      <c r="C769" s="80">
        <v>8526</v>
      </c>
      <c r="D769" s="80">
        <v>8458.39</v>
      </c>
      <c r="E769" s="105">
        <f aca="true" t="shared" si="32" ref="E769:E799">D769/C769*100</f>
        <v>99.20701384001876</v>
      </c>
    </row>
    <row r="770" spans="1:5" ht="16.5">
      <c r="A770" s="8"/>
      <c r="B770" s="16" t="s">
        <v>302</v>
      </c>
      <c r="C770" s="80">
        <v>375</v>
      </c>
      <c r="D770" s="80">
        <v>374.5</v>
      </c>
      <c r="E770" s="105">
        <f>D770/C770*100</f>
        <v>99.86666666666667</v>
      </c>
    </row>
    <row r="771" spans="1:5" ht="33">
      <c r="A771" s="8"/>
      <c r="B771" s="58" t="s">
        <v>181</v>
      </c>
      <c r="C771" s="79">
        <v>695</v>
      </c>
      <c r="D771" s="79">
        <v>695</v>
      </c>
      <c r="E771" s="161">
        <f>D771/C771*100</f>
        <v>100</v>
      </c>
    </row>
    <row r="772" spans="1:5" ht="16.5">
      <c r="A772" s="241"/>
      <c r="B772" s="16" t="s">
        <v>93</v>
      </c>
      <c r="C772" s="243">
        <v>3305</v>
      </c>
      <c r="D772" s="243">
        <v>2173.5</v>
      </c>
      <c r="E772" s="244">
        <f t="shared" si="32"/>
        <v>65.76399394856278</v>
      </c>
    </row>
    <row r="773" spans="1:5" ht="33">
      <c r="A773" s="241" t="s">
        <v>401</v>
      </c>
      <c r="B773" s="16" t="s">
        <v>619</v>
      </c>
      <c r="C773" s="243">
        <f>SUM(C775:C784)</f>
        <v>94876</v>
      </c>
      <c r="D773" s="243">
        <f>SUM(D775:D784)</f>
        <v>70068.15000000001</v>
      </c>
      <c r="E773" s="245">
        <f t="shared" si="32"/>
        <v>73.85234411231502</v>
      </c>
    </row>
    <row r="774" spans="1:5" ht="16.5">
      <c r="A774" s="8"/>
      <c r="B774" s="16" t="s">
        <v>407</v>
      </c>
      <c r="C774" s="16" t="s">
        <v>407</v>
      </c>
      <c r="D774" s="16" t="s">
        <v>407</v>
      </c>
      <c r="E774" s="38"/>
    </row>
    <row r="775" spans="1:5" ht="33">
      <c r="A775" s="8"/>
      <c r="B775" s="16" t="s">
        <v>90</v>
      </c>
      <c r="C775" s="80">
        <v>637</v>
      </c>
      <c r="D775" s="80">
        <v>636.35</v>
      </c>
      <c r="E775" s="105">
        <f t="shared" si="32"/>
        <v>99.89795918367346</v>
      </c>
    </row>
    <row r="776" spans="1:5" ht="16.5">
      <c r="A776" s="47"/>
      <c r="B776" s="242" t="s">
        <v>91</v>
      </c>
      <c r="C776" s="84">
        <v>103</v>
      </c>
      <c r="D776" s="84">
        <v>102.64</v>
      </c>
      <c r="E776" s="134">
        <f t="shared" si="32"/>
        <v>99.6504854368932</v>
      </c>
    </row>
    <row r="777" spans="1:5" ht="33">
      <c r="A777" s="75"/>
      <c r="B777" s="264" t="s">
        <v>127</v>
      </c>
      <c r="C777" s="90">
        <v>7431</v>
      </c>
      <c r="D777" s="90">
        <v>7430.87</v>
      </c>
      <c r="E777" s="104">
        <f t="shared" si="32"/>
        <v>99.99825057192841</v>
      </c>
    </row>
    <row r="778" spans="1:5" ht="16.5">
      <c r="A778" s="8"/>
      <c r="B778" s="16" t="s">
        <v>22</v>
      </c>
      <c r="C778" s="80">
        <v>44261</v>
      </c>
      <c r="D778" s="80">
        <v>32081.9</v>
      </c>
      <c r="E778" s="105">
        <f t="shared" si="32"/>
        <v>72.48345044169811</v>
      </c>
    </row>
    <row r="779" spans="1:5" ht="16.5">
      <c r="A779" s="8"/>
      <c r="B779" s="16" t="s">
        <v>20</v>
      </c>
      <c r="C779" s="80">
        <v>15000</v>
      </c>
      <c r="D779" s="80">
        <v>8173.76</v>
      </c>
      <c r="E779" s="105">
        <f t="shared" si="32"/>
        <v>54.491733333333336</v>
      </c>
    </row>
    <row r="780" spans="1:5" ht="16.5">
      <c r="A780" s="8"/>
      <c r="B780" s="16" t="s">
        <v>92</v>
      </c>
      <c r="C780" s="80">
        <v>13375</v>
      </c>
      <c r="D780" s="80">
        <v>10153.28</v>
      </c>
      <c r="E780" s="129">
        <f t="shared" si="32"/>
        <v>75.91237383177571</v>
      </c>
    </row>
    <row r="781" spans="1:5" ht="33.75" customHeight="1">
      <c r="A781" s="8"/>
      <c r="B781" s="16" t="s">
        <v>622</v>
      </c>
      <c r="C781" s="80">
        <v>10000</v>
      </c>
      <c r="D781" s="80">
        <v>7634.75</v>
      </c>
      <c r="E781" s="129">
        <f t="shared" si="32"/>
        <v>76.3475</v>
      </c>
    </row>
    <row r="782" spans="1:5" ht="33">
      <c r="A782" s="8"/>
      <c r="B782" s="16" t="s">
        <v>623</v>
      </c>
      <c r="C782" s="80">
        <v>800</v>
      </c>
      <c r="D782" s="80">
        <v>585.6</v>
      </c>
      <c r="E782" s="129">
        <f t="shared" si="32"/>
        <v>73.2</v>
      </c>
    </row>
    <row r="783" spans="1:5" ht="16.5">
      <c r="A783" s="8"/>
      <c r="B783" s="16" t="s">
        <v>0</v>
      </c>
      <c r="C783" s="80">
        <v>2819</v>
      </c>
      <c r="D783" s="80">
        <v>2819</v>
      </c>
      <c r="E783" s="129">
        <f t="shared" si="32"/>
        <v>100</v>
      </c>
    </row>
    <row r="784" spans="1:5" ht="33">
      <c r="A784" s="8"/>
      <c r="B784" s="16" t="s">
        <v>227</v>
      </c>
      <c r="C784" s="80">
        <v>450</v>
      </c>
      <c r="D784" s="80">
        <v>450</v>
      </c>
      <c r="E784" s="105">
        <f>D784/C784*100</f>
        <v>100</v>
      </c>
    </row>
    <row r="785" spans="1:5" ht="49.5">
      <c r="A785" s="8" t="s">
        <v>401</v>
      </c>
      <c r="B785" s="16" t="s">
        <v>291</v>
      </c>
      <c r="C785" s="80">
        <v>30000</v>
      </c>
      <c r="D785" s="80">
        <v>22313.6</v>
      </c>
      <c r="E785" s="129">
        <f t="shared" si="32"/>
        <v>74.37866666666666</v>
      </c>
    </row>
    <row r="786" spans="1:5" ht="33">
      <c r="A786" s="8" t="s">
        <v>401</v>
      </c>
      <c r="B786" s="16" t="s">
        <v>228</v>
      </c>
      <c r="C786" s="80">
        <v>5679689</v>
      </c>
      <c r="D786" s="80">
        <v>5558269.54</v>
      </c>
      <c r="E786" s="129">
        <f t="shared" si="32"/>
        <v>97.8622163995247</v>
      </c>
    </row>
    <row r="787" spans="1:5" ht="16.5">
      <c r="A787" s="17" t="s">
        <v>128</v>
      </c>
      <c r="B787" s="15" t="s">
        <v>419</v>
      </c>
      <c r="C787" s="83">
        <f>SUM(C789:C790)</f>
        <v>61000</v>
      </c>
      <c r="D787" s="83">
        <f>SUM(D789:D790)</f>
        <v>60991.100000000006</v>
      </c>
      <c r="E787" s="128">
        <f>D787/C787*100</f>
        <v>99.98540983606559</v>
      </c>
    </row>
    <row r="788" spans="1:5" ht="16.5">
      <c r="A788" s="46" t="s">
        <v>400</v>
      </c>
      <c r="B788" s="15"/>
      <c r="C788" s="78"/>
      <c r="D788" s="78"/>
      <c r="E788" s="128"/>
    </row>
    <row r="789" spans="1:5" ht="49.5">
      <c r="A789" s="8" t="s">
        <v>401</v>
      </c>
      <c r="B789" s="16" t="s">
        <v>289</v>
      </c>
      <c r="C789" s="80">
        <v>1000</v>
      </c>
      <c r="D789" s="80">
        <v>1000</v>
      </c>
      <c r="E789" s="105">
        <f>D789/C789*100</f>
        <v>100</v>
      </c>
    </row>
    <row r="790" spans="1:5" ht="49.5">
      <c r="A790" s="241" t="s">
        <v>401</v>
      </c>
      <c r="B790" s="16" t="s">
        <v>290</v>
      </c>
      <c r="C790" s="80">
        <f>SUM(C792:C797)</f>
        <v>60000</v>
      </c>
      <c r="D790" s="80">
        <f>SUM(D792:D797)</f>
        <v>59991.100000000006</v>
      </c>
      <c r="E790" s="105">
        <f>D790/C790*100</f>
        <v>99.98516666666669</v>
      </c>
    </row>
    <row r="791" spans="1:5" ht="16.5">
      <c r="A791" s="8"/>
      <c r="B791" s="16" t="s">
        <v>407</v>
      </c>
      <c r="C791" s="16" t="s">
        <v>407</v>
      </c>
      <c r="D791" s="16" t="s">
        <v>407</v>
      </c>
      <c r="E791" s="38"/>
    </row>
    <row r="792" spans="1:5" ht="16.5">
      <c r="A792" s="8"/>
      <c r="B792" s="16" t="s">
        <v>620</v>
      </c>
      <c r="C792" s="80">
        <v>152</v>
      </c>
      <c r="D792" s="80">
        <v>151.9</v>
      </c>
      <c r="E792" s="105">
        <f aca="true" t="shared" si="33" ref="E792:E797">D792/C792*100</f>
        <v>99.9342105263158</v>
      </c>
    </row>
    <row r="793" spans="1:5" ht="16.5">
      <c r="A793" s="8"/>
      <c r="B793" s="16" t="s">
        <v>621</v>
      </c>
      <c r="C793" s="80">
        <v>25</v>
      </c>
      <c r="D793" s="80">
        <v>24.5</v>
      </c>
      <c r="E793" s="105">
        <f t="shared" si="33"/>
        <v>98</v>
      </c>
    </row>
    <row r="794" spans="1:5" ht="16.5">
      <c r="A794" s="8"/>
      <c r="B794" s="16" t="s">
        <v>229</v>
      </c>
      <c r="C794" s="80">
        <v>38142</v>
      </c>
      <c r="D794" s="80">
        <v>38142</v>
      </c>
      <c r="E794" s="105">
        <f t="shared" si="33"/>
        <v>100</v>
      </c>
    </row>
    <row r="795" spans="1:5" ht="18" customHeight="1">
      <c r="A795" s="8"/>
      <c r="B795" s="16" t="s">
        <v>8</v>
      </c>
      <c r="C795" s="80">
        <v>1405</v>
      </c>
      <c r="D795" s="80">
        <v>1404.72</v>
      </c>
      <c r="E795" s="105">
        <f t="shared" si="33"/>
        <v>99.98007117437723</v>
      </c>
    </row>
    <row r="796" spans="1:5" ht="16.5">
      <c r="A796" s="8"/>
      <c r="B796" s="16" t="s">
        <v>182</v>
      </c>
      <c r="C796" s="80">
        <v>4754</v>
      </c>
      <c r="D796" s="80">
        <v>4753.98</v>
      </c>
      <c r="E796" s="105">
        <f t="shared" si="33"/>
        <v>99.99957930164072</v>
      </c>
    </row>
    <row r="797" spans="1:5" ht="15" customHeight="1">
      <c r="A797" s="8"/>
      <c r="B797" s="16" t="s">
        <v>44</v>
      </c>
      <c r="C797" s="80">
        <v>15522</v>
      </c>
      <c r="D797" s="80">
        <v>15514</v>
      </c>
      <c r="E797" s="105">
        <f t="shared" si="33"/>
        <v>99.94846024996778</v>
      </c>
    </row>
    <row r="798" spans="1:5" ht="16.5">
      <c r="A798" s="34"/>
      <c r="B798" s="13" t="s">
        <v>402</v>
      </c>
      <c r="C798" s="91">
        <f>C758+C787</f>
        <v>5975565</v>
      </c>
      <c r="D798" s="91">
        <f>D758+D787</f>
        <v>5816390.16</v>
      </c>
      <c r="E798" s="123">
        <f t="shared" si="32"/>
        <v>97.3362378285568</v>
      </c>
    </row>
    <row r="799" spans="1:5" ht="16.5">
      <c r="A799" s="34"/>
      <c r="B799" s="13" t="s">
        <v>94</v>
      </c>
      <c r="C799" s="91">
        <f>C47+C93+C103+C205+C213+C224+C279+C473+C561+C741+C798+C755+C54+C268+C444+C595+C625</f>
        <v>34995744</v>
      </c>
      <c r="D799" s="91">
        <f>D47+D93+D103+D205+D213+D224+D279+D473+D561+D741+D798+D755+D54+D268+D444+D595+D625</f>
        <v>31584640.019999996</v>
      </c>
      <c r="E799" s="123">
        <f t="shared" si="32"/>
        <v>90.25280336946115</v>
      </c>
    </row>
    <row r="800" spans="1:5" ht="16.5">
      <c r="A800" s="265"/>
      <c r="B800" s="266"/>
      <c r="C800" s="111"/>
      <c r="D800" s="111"/>
      <c r="E800" s="131"/>
    </row>
    <row r="801" spans="1:5" ht="153.75" customHeight="1">
      <c r="A801" s="267"/>
      <c r="B801" s="307" t="s">
        <v>626</v>
      </c>
      <c r="C801" s="308"/>
      <c r="D801" s="308"/>
      <c r="E801" s="308"/>
    </row>
    <row r="802" spans="1:5" ht="85.5" customHeight="1">
      <c r="A802" s="52"/>
      <c r="B802" s="283" t="s">
        <v>625</v>
      </c>
      <c r="C802" s="309"/>
      <c r="D802" s="309"/>
      <c r="E802" s="309"/>
    </row>
    <row r="803" spans="1:5" ht="62.25" customHeight="1">
      <c r="A803" s="52"/>
      <c r="B803" s="310" t="s">
        <v>624</v>
      </c>
      <c r="C803" s="311"/>
      <c r="D803" s="311"/>
      <c r="E803" s="311"/>
    </row>
    <row r="804" spans="1:5" ht="270.75" customHeight="1">
      <c r="A804" s="110"/>
      <c r="B804" s="283" t="s">
        <v>627</v>
      </c>
      <c r="C804" s="284"/>
      <c r="D804" s="284"/>
      <c r="E804" s="284"/>
    </row>
    <row r="805" spans="1:5" ht="96.75" customHeight="1">
      <c r="A805" s="52"/>
      <c r="B805" s="275" t="s">
        <v>394</v>
      </c>
      <c r="C805" s="279"/>
      <c r="D805" s="279"/>
      <c r="E805" s="279"/>
    </row>
    <row r="806" spans="1:5" ht="39.75" customHeight="1">
      <c r="A806" s="280" t="s">
        <v>183</v>
      </c>
      <c r="B806" s="281"/>
      <c r="C806" s="281"/>
      <c r="D806" s="281"/>
      <c r="E806" s="281"/>
    </row>
    <row r="807" spans="1:5" ht="16.5">
      <c r="A807" s="4" t="s">
        <v>400</v>
      </c>
      <c r="B807" s="4"/>
      <c r="E807" s="49"/>
    </row>
    <row r="808" spans="1:5" ht="16.5">
      <c r="A808" s="34"/>
      <c r="B808" s="14" t="s">
        <v>396</v>
      </c>
      <c r="C808" s="3" t="s">
        <v>397</v>
      </c>
      <c r="D808" s="3" t="s">
        <v>398</v>
      </c>
      <c r="E808" s="48" t="s">
        <v>399</v>
      </c>
    </row>
    <row r="809" spans="1:5" ht="16.5">
      <c r="A809" s="23"/>
      <c r="B809" s="101" t="s">
        <v>1</v>
      </c>
      <c r="C809" s="94">
        <v>299469</v>
      </c>
      <c r="D809" s="90">
        <v>299467.51</v>
      </c>
      <c r="E809" s="121">
        <f aca="true" t="shared" si="34" ref="E809:E814">D809/C809*100</f>
        <v>99.99950245267458</v>
      </c>
    </row>
    <row r="810" spans="1:5" ht="16.5">
      <c r="A810" s="8"/>
      <c r="B810" s="16" t="s">
        <v>587</v>
      </c>
      <c r="C810" s="80">
        <v>78880</v>
      </c>
      <c r="D810" s="80">
        <v>78880</v>
      </c>
      <c r="E810" s="122">
        <f t="shared" si="34"/>
        <v>100</v>
      </c>
    </row>
    <row r="811" spans="1:5" ht="34.5" customHeight="1">
      <c r="A811" s="8"/>
      <c r="B811" s="16" t="s">
        <v>588</v>
      </c>
      <c r="C811" s="80">
        <v>1994</v>
      </c>
      <c r="D811" s="80">
        <v>1994</v>
      </c>
      <c r="E811" s="122">
        <f t="shared" si="34"/>
        <v>100</v>
      </c>
    </row>
    <row r="812" spans="1:5" ht="16.5">
      <c r="A812" s="8"/>
      <c r="B812" s="16" t="s">
        <v>257</v>
      </c>
      <c r="C812" s="80">
        <v>800</v>
      </c>
      <c r="D812" s="80">
        <v>800</v>
      </c>
      <c r="E812" s="122">
        <f t="shared" si="34"/>
        <v>100</v>
      </c>
    </row>
    <row r="813" spans="1:5" ht="16.5">
      <c r="A813" s="8"/>
      <c r="B813" s="16" t="s">
        <v>589</v>
      </c>
      <c r="C813" s="80">
        <v>3780941</v>
      </c>
      <c r="D813" s="80">
        <v>3780931.3</v>
      </c>
      <c r="E813" s="122">
        <f t="shared" si="34"/>
        <v>99.99974345010936</v>
      </c>
    </row>
    <row r="814" spans="1:5" ht="16.5">
      <c r="A814" s="34"/>
      <c r="B814" s="18" t="s">
        <v>402</v>
      </c>
      <c r="C814" s="96">
        <f>SUM(C809:C813)</f>
        <v>4162084</v>
      </c>
      <c r="D814" s="96">
        <f>SUM(D809:D813)</f>
        <v>4162072.8099999996</v>
      </c>
      <c r="E814" s="123">
        <f t="shared" si="34"/>
        <v>99.99973114430173</v>
      </c>
    </row>
    <row r="815" spans="1:5" ht="60" customHeight="1">
      <c r="A815" s="37"/>
      <c r="B815" s="294" t="s">
        <v>395</v>
      </c>
      <c r="C815" s="295"/>
      <c r="D815" s="295"/>
      <c r="E815" s="295"/>
    </row>
    <row r="816" spans="1:5" ht="16.5">
      <c r="A816" s="34"/>
      <c r="B816" s="14" t="s">
        <v>396</v>
      </c>
      <c r="C816" s="3" t="s">
        <v>387</v>
      </c>
      <c r="D816" s="3" t="s">
        <v>398</v>
      </c>
      <c r="E816" s="48" t="s">
        <v>399</v>
      </c>
    </row>
    <row r="817" spans="1:5" ht="16.5">
      <c r="A817" s="36" t="s">
        <v>2</v>
      </c>
      <c r="B817" s="12" t="s">
        <v>419</v>
      </c>
      <c r="C817" s="99">
        <f>SUM(C819:C823)</f>
        <v>299469</v>
      </c>
      <c r="D817" s="99">
        <f>SUM(D819:D823)</f>
        <v>299467.50999999995</v>
      </c>
      <c r="E817" s="124">
        <f>D817/C817*100</f>
        <v>99.99950245267455</v>
      </c>
    </row>
    <row r="818" spans="1:5" ht="16.5">
      <c r="A818" s="60" t="s">
        <v>400</v>
      </c>
      <c r="B818" s="11"/>
      <c r="C818" s="81"/>
      <c r="D818" s="81"/>
      <c r="E818" s="126"/>
    </row>
    <row r="819" spans="1:5" ht="33">
      <c r="A819" s="8" t="s">
        <v>401</v>
      </c>
      <c r="B819" s="11" t="s">
        <v>3</v>
      </c>
      <c r="C819" s="80">
        <v>902</v>
      </c>
      <c r="D819" s="80">
        <v>901.91</v>
      </c>
      <c r="E819" s="127">
        <f aca="true" t="shared" si="35" ref="E819:E824">D819/C819*100</f>
        <v>99.990022172949</v>
      </c>
    </row>
    <row r="820" spans="1:5" ht="33">
      <c r="A820" s="8" t="s">
        <v>401</v>
      </c>
      <c r="B820" s="11" t="s">
        <v>12</v>
      </c>
      <c r="C820" s="79">
        <v>3500</v>
      </c>
      <c r="D820" s="80">
        <v>3500</v>
      </c>
      <c r="E820" s="127">
        <f t="shared" si="35"/>
        <v>100</v>
      </c>
    </row>
    <row r="821" spans="1:5" ht="49.5">
      <c r="A821" s="8" t="s">
        <v>401</v>
      </c>
      <c r="B821" s="11" t="s">
        <v>13</v>
      </c>
      <c r="C821" s="80">
        <v>293597</v>
      </c>
      <c r="D821" s="80">
        <v>293595.6</v>
      </c>
      <c r="E821" s="122">
        <f t="shared" si="35"/>
        <v>99.99952315589054</v>
      </c>
    </row>
    <row r="822" spans="1:5" ht="49.5">
      <c r="A822" s="8" t="s">
        <v>401</v>
      </c>
      <c r="B822" s="11" t="s">
        <v>14</v>
      </c>
      <c r="C822" s="79">
        <v>1150</v>
      </c>
      <c r="D822" s="80">
        <v>1150</v>
      </c>
      <c r="E822" s="122">
        <f t="shared" si="35"/>
        <v>100</v>
      </c>
    </row>
    <row r="823" spans="1:5" ht="49.5">
      <c r="A823" s="8" t="s">
        <v>401</v>
      </c>
      <c r="B823" s="11" t="s">
        <v>82</v>
      </c>
      <c r="C823" s="84">
        <v>320</v>
      </c>
      <c r="D823" s="84">
        <v>320</v>
      </c>
      <c r="E823" s="122">
        <f t="shared" si="35"/>
        <v>100</v>
      </c>
    </row>
    <row r="824" spans="1:5" ht="16.5">
      <c r="A824" s="34"/>
      <c r="B824" s="20" t="s">
        <v>402</v>
      </c>
      <c r="C824" s="96">
        <f>C817</f>
        <v>299469</v>
      </c>
      <c r="D824" s="96">
        <f>D817</f>
        <v>299467.50999999995</v>
      </c>
      <c r="E824" s="123">
        <f t="shared" si="35"/>
        <v>99.99950245267455</v>
      </c>
    </row>
    <row r="825" spans="1:5" ht="16.5">
      <c r="A825" s="52"/>
      <c r="B825" s="268"/>
      <c r="C825" s="269"/>
      <c r="D825" s="269"/>
      <c r="E825" s="270"/>
    </row>
    <row r="826" spans="1:5" ht="47.25" customHeight="1">
      <c r="A826" s="21"/>
      <c r="B826" s="273" t="s">
        <v>405</v>
      </c>
      <c r="C826" s="282"/>
      <c r="D826" s="282"/>
      <c r="E826" s="282"/>
    </row>
    <row r="827" spans="1:5" ht="16.5">
      <c r="A827" s="34"/>
      <c r="B827" s="14" t="s">
        <v>396</v>
      </c>
      <c r="C827" s="3" t="s">
        <v>387</v>
      </c>
      <c r="D827" s="3" t="s">
        <v>398</v>
      </c>
      <c r="E827" s="48" t="s">
        <v>399</v>
      </c>
    </row>
    <row r="828" spans="1:5" ht="16.5">
      <c r="A828" s="36" t="s">
        <v>491</v>
      </c>
      <c r="B828" s="12" t="s">
        <v>579</v>
      </c>
      <c r="C828" s="99">
        <f>SUM(C830:C835)</f>
        <v>78880</v>
      </c>
      <c r="D828" s="99">
        <f>SUM(D830:D835)</f>
        <v>78880</v>
      </c>
      <c r="E828" s="124">
        <f>D828/C828*100</f>
        <v>100</v>
      </c>
    </row>
    <row r="829" spans="1:5" ht="16.5">
      <c r="A829" s="60" t="s">
        <v>400</v>
      </c>
      <c r="B829" s="11"/>
      <c r="C829" s="81"/>
      <c r="D829" s="81"/>
      <c r="E829" s="126"/>
    </row>
    <row r="830" spans="1:5" ht="33">
      <c r="A830" s="8" t="s">
        <v>401</v>
      </c>
      <c r="B830" s="16" t="s">
        <v>612</v>
      </c>
      <c r="C830" s="80">
        <v>145</v>
      </c>
      <c r="D830" s="80">
        <v>145</v>
      </c>
      <c r="E830" s="105">
        <f aca="true" t="shared" si="36" ref="E830:E836">D830/C830*100</f>
        <v>100</v>
      </c>
    </row>
    <row r="831" spans="1:5" ht="16.5">
      <c r="A831" s="8" t="s">
        <v>401</v>
      </c>
      <c r="B831" s="11" t="s">
        <v>427</v>
      </c>
      <c r="C831" s="80">
        <v>63127</v>
      </c>
      <c r="D831" s="80">
        <v>63127</v>
      </c>
      <c r="E831" s="105">
        <f t="shared" si="36"/>
        <v>100</v>
      </c>
    </row>
    <row r="832" spans="1:5" ht="16.5">
      <c r="A832" s="8" t="s">
        <v>401</v>
      </c>
      <c r="B832" s="11" t="s">
        <v>428</v>
      </c>
      <c r="C832" s="79">
        <v>2795</v>
      </c>
      <c r="D832" s="79">
        <v>2795</v>
      </c>
      <c r="E832" s="105">
        <f t="shared" si="36"/>
        <v>100</v>
      </c>
    </row>
    <row r="833" spans="1:5" ht="16.5">
      <c r="A833" s="8" t="s">
        <v>401</v>
      </c>
      <c r="B833" s="11" t="s">
        <v>429</v>
      </c>
      <c r="C833" s="79">
        <v>10261</v>
      </c>
      <c r="D833" s="79">
        <v>10261</v>
      </c>
      <c r="E833" s="105">
        <f t="shared" si="36"/>
        <v>100</v>
      </c>
    </row>
    <row r="834" spans="1:5" ht="16.5">
      <c r="A834" s="8" t="s">
        <v>401</v>
      </c>
      <c r="B834" s="11" t="s">
        <v>430</v>
      </c>
      <c r="C834" s="80">
        <v>1645</v>
      </c>
      <c r="D834" s="80">
        <v>1645</v>
      </c>
      <c r="E834" s="105">
        <f t="shared" si="36"/>
        <v>100</v>
      </c>
    </row>
    <row r="835" spans="1:5" ht="33">
      <c r="A835" s="47" t="s">
        <v>401</v>
      </c>
      <c r="B835" s="43" t="s">
        <v>190</v>
      </c>
      <c r="C835" s="87">
        <v>907</v>
      </c>
      <c r="D835" s="84">
        <v>907</v>
      </c>
      <c r="E835" s="134">
        <f t="shared" si="36"/>
        <v>100</v>
      </c>
    </row>
    <row r="836" spans="1:5" ht="16.5">
      <c r="A836" s="34"/>
      <c r="B836" s="20" t="s">
        <v>402</v>
      </c>
      <c r="C836" s="112">
        <f>C828</f>
        <v>78880</v>
      </c>
      <c r="D836" s="112">
        <f>D828</f>
        <v>78880</v>
      </c>
      <c r="E836" s="123">
        <f t="shared" si="36"/>
        <v>100</v>
      </c>
    </row>
    <row r="837" spans="1:5" ht="57" customHeight="1">
      <c r="A837" s="277" t="s">
        <v>15</v>
      </c>
      <c r="B837" s="278"/>
      <c r="C837" s="278"/>
      <c r="D837" s="278"/>
      <c r="E837" s="278"/>
    </row>
    <row r="838" spans="1:5" ht="16.5">
      <c r="A838" s="34"/>
      <c r="B838" s="14" t="s">
        <v>396</v>
      </c>
      <c r="C838" s="3" t="s">
        <v>387</v>
      </c>
      <c r="D838" s="3" t="s">
        <v>398</v>
      </c>
      <c r="E838" s="48" t="s">
        <v>399</v>
      </c>
    </row>
    <row r="839" spans="1:5" ht="33">
      <c r="A839" s="36" t="s">
        <v>524</v>
      </c>
      <c r="B839" s="12" t="s">
        <v>580</v>
      </c>
      <c r="C839" s="92">
        <f>SUM(C841:C842)</f>
        <v>1994</v>
      </c>
      <c r="D839" s="92">
        <f>SUM(D841:D842)</f>
        <v>1994</v>
      </c>
      <c r="E839" s="124">
        <f>D839/C839*100</f>
        <v>100</v>
      </c>
    </row>
    <row r="840" spans="1:5" ht="16.5">
      <c r="A840" s="60" t="s">
        <v>400</v>
      </c>
      <c r="B840" s="11"/>
      <c r="C840" s="78"/>
      <c r="D840" s="78"/>
      <c r="E840" s="128"/>
    </row>
    <row r="841" spans="1:5" ht="33">
      <c r="A841" s="8" t="s">
        <v>401</v>
      </c>
      <c r="B841" s="11" t="s">
        <v>25</v>
      </c>
      <c r="C841" s="80">
        <v>1094</v>
      </c>
      <c r="D841" s="80">
        <v>1094</v>
      </c>
      <c r="E841" s="105">
        <f>D841/C841*100</f>
        <v>100</v>
      </c>
    </row>
    <row r="842" spans="1:5" ht="33">
      <c r="A842" s="8" t="s">
        <v>401</v>
      </c>
      <c r="B842" s="11" t="s">
        <v>528</v>
      </c>
      <c r="C842" s="80">
        <v>900</v>
      </c>
      <c r="D842" s="80">
        <v>900</v>
      </c>
      <c r="E842" s="129">
        <f>D842/C842*100</f>
        <v>100</v>
      </c>
    </row>
    <row r="843" spans="1:5" ht="16.5">
      <c r="A843" s="34"/>
      <c r="B843" s="13" t="s">
        <v>402</v>
      </c>
      <c r="C843" s="91">
        <f>C839</f>
        <v>1994</v>
      </c>
      <c r="D843" s="91">
        <f>D839</f>
        <v>1994</v>
      </c>
      <c r="E843" s="123">
        <f>D843/C843*100</f>
        <v>100</v>
      </c>
    </row>
    <row r="844" spans="1:5" ht="41.25" customHeight="1">
      <c r="A844" s="277" t="s">
        <v>414</v>
      </c>
      <c r="B844" s="278"/>
      <c r="C844" s="278"/>
      <c r="D844" s="278"/>
      <c r="E844" s="278"/>
    </row>
    <row r="845" spans="1:5" ht="16.5">
      <c r="A845" s="34"/>
      <c r="B845" s="14" t="s">
        <v>396</v>
      </c>
      <c r="C845" s="3" t="s">
        <v>387</v>
      </c>
      <c r="D845" s="3" t="s">
        <v>398</v>
      </c>
      <c r="E845" s="48" t="s">
        <v>399</v>
      </c>
    </row>
    <row r="846" spans="1:5" ht="16.5">
      <c r="A846" s="36" t="s">
        <v>122</v>
      </c>
      <c r="B846" s="12" t="s">
        <v>419</v>
      </c>
      <c r="C846" s="92">
        <f>SUM(C848:C850)</f>
        <v>800</v>
      </c>
      <c r="D846" s="92">
        <f>SUM(D848:D850)</f>
        <v>800</v>
      </c>
      <c r="E846" s="124">
        <f>D846/C846*100</f>
        <v>100</v>
      </c>
    </row>
    <row r="847" spans="1:5" ht="16.5">
      <c r="A847" s="60" t="s">
        <v>400</v>
      </c>
      <c r="B847" s="11"/>
      <c r="C847" s="78"/>
      <c r="D847" s="78"/>
      <c r="E847" s="128"/>
    </row>
    <row r="848" spans="1:5" ht="16.5">
      <c r="A848" s="8" t="s">
        <v>401</v>
      </c>
      <c r="B848" s="11" t="s">
        <v>429</v>
      </c>
      <c r="C848" s="80">
        <v>104</v>
      </c>
      <c r="D848" s="80">
        <v>104</v>
      </c>
      <c r="E848" s="105">
        <f>D848/C848*100</f>
        <v>100</v>
      </c>
    </row>
    <row r="849" spans="1:5" ht="16.5">
      <c r="A849" s="8" t="s">
        <v>401</v>
      </c>
      <c r="B849" s="11" t="s">
        <v>430</v>
      </c>
      <c r="C849" s="80">
        <v>17</v>
      </c>
      <c r="D849" s="80">
        <v>17</v>
      </c>
      <c r="E849" s="129">
        <f>D849/C849*100</f>
        <v>100</v>
      </c>
    </row>
    <row r="850" spans="1:5" ht="49.5">
      <c r="A850" s="8" t="s">
        <v>401</v>
      </c>
      <c r="B850" s="11" t="s">
        <v>123</v>
      </c>
      <c r="C850" s="80">
        <v>679</v>
      </c>
      <c r="D850" s="80">
        <v>679</v>
      </c>
      <c r="E850" s="129">
        <f>D850/C850*100</f>
        <v>100</v>
      </c>
    </row>
    <row r="851" spans="1:5" ht="16.5">
      <c r="A851" s="34"/>
      <c r="B851" s="13" t="s">
        <v>402</v>
      </c>
      <c r="C851" s="91">
        <f>C846</f>
        <v>800</v>
      </c>
      <c r="D851" s="91">
        <f>D846</f>
        <v>800</v>
      </c>
      <c r="E851" s="123">
        <f>D851/C851*100</f>
        <v>100</v>
      </c>
    </row>
    <row r="852" spans="1:5" ht="55.5" customHeight="1">
      <c r="A852" s="277" t="s">
        <v>543</v>
      </c>
      <c r="B852" s="278"/>
      <c r="C852" s="278"/>
      <c r="D852" s="278"/>
      <c r="E852" s="278"/>
    </row>
    <row r="853" spans="1:5" ht="16.5">
      <c r="A853" s="34"/>
      <c r="B853" s="14" t="s">
        <v>396</v>
      </c>
      <c r="C853" s="3" t="s">
        <v>387</v>
      </c>
      <c r="D853" s="3" t="s">
        <v>398</v>
      </c>
      <c r="E853" s="48" t="s">
        <v>399</v>
      </c>
    </row>
    <row r="854" spans="1:5" ht="16.5">
      <c r="A854" s="36" t="s">
        <v>124</v>
      </c>
      <c r="B854" s="12" t="s">
        <v>545</v>
      </c>
      <c r="C854" s="92">
        <f>SUM(C856:C857)</f>
        <v>289313</v>
      </c>
      <c r="D854" s="92">
        <f>SUM(D856:D857)</f>
        <v>289313</v>
      </c>
      <c r="E854" s="124">
        <f>D854/C854*100</f>
        <v>100</v>
      </c>
    </row>
    <row r="855" spans="1:5" ht="16.5">
      <c r="A855" s="27" t="s">
        <v>400</v>
      </c>
      <c r="B855" s="16"/>
      <c r="C855" s="81"/>
      <c r="D855" s="81"/>
      <c r="E855" s="129"/>
    </row>
    <row r="856" spans="1:5" ht="33">
      <c r="A856" s="8" t="s">
        <v>401</v>
      </c>
      <c r="B856" s="16" t="s">
        <v>253</v>
      </c>
      <c r="C856" s="79">
        <v>269313</v>
      </c>
      <c r="D856" s="80">
        <v>269313</v>
      </c>
      <c r="E856" s="129">
        <f>D856/C856*100</f>
        <v>100</v>
      </c>
    </row>
    <row r="857" spans="1:5" ht="33">
      <c r="A857" s="8" t="s">
        <v>401</v>
      </c>
      <c r="B857" s="16" t="s">
        <v>254</v>
      </c>
      <c r="C857" s="79">
        <v>20000</v>
      </c>
      <c r="D857" s="80">
        <v>20000</v>
      </c>
      <c r="E857" s="129">
        <f aca="true" t="shared" si="37" ref="E857:E869">D857/C857*100</f>
        <v>100</v>
      </c>
    </row>
    <row r="858" spans="1:5" ht="66">
      <c r="A858" s="26" t="s">
        <v>595</v>
      </c>
      <c r="B858" s="12" t="s">
        <v>453</v>
      </c>
      <c r="C858" s="83">
        <f>SUM(C860:C877)</f>
        <v>3247180</v>
      </c>
      <c r="D858" s="83">
        <f>SUM(D860:D877)</f>
        <v>3247170.3</v>
      </c>
      <c r="E858" s="128">
        <f>D858/C858*100</f>
        <v>99.99970127926386</v>
      </c>
    </row>
    <row r="859" spans="1:5" ht="16.5">
      <c r="A859" s="27" t="s">
        <v>400</v>
      </c>
      <c r="B859" s="16"/>
      <c r="C859" s="81"/>
      <c r="D859" s="81"/>
      <c r="E859" s="129"/>
    </row>
    <row r="860" spans="1:5" ht="33">
      <c r="A860" s="8" t="s">
        <v>401</v>
      </c>
      <c r="B860" s="11" t="s">
        <v>556</v>
      </c>
      <c r="C860" s="80">
        <v>3046</v>
      </c>
      <c r="D860" s="80">
        <v>3046</v>
      </c>
      <c r="E860" s="129">
        <f>D860/C860*100</f>
        <v>100</v>
      </c>
    </row>
    <row r="861" spans="1:5" ht="82.5">
      <c r="A861" s="8" t="s">
        <v>401</v>
      </c>
      <c r="B861" s="11" t="s">
        <v>95</v>
      </c>
      <c r="C861" s="80">
        <v>3067202</v>
      </c>
      <c r="D861" s="80">
        <v>3067202</v>
      </c>
      <c r="E861" s="129">
        <f t="shared" si="37"/>
        <v>100</v>
      </c>
    </row>
    <row r="862" spans="1:5" ht="16.5">
      <c r="A862" s="8" t="s">
        <v>401</v>
      </c>
      <c r="B862" s="11" t="s">
        <v>427</v>
      </c>
      <c r="C862" s="80">
        <v>51743</v>
      </c>
      <c r="D862" s="80">
        <v>51743</v>
      </c>
      <c r="E862" s="129">
        <f t="shared" si="37"/>
        <v>100</v>
      </c>
    </row>
    <row r="863" spans="1:5" ht="16.5">
      <c r="A863" s="8" t="s">
        <v>401</v>
      </c>
      <c r="B863" s="11" t="s">
        <v>428</v>
      </c>
      <c r="C863" s="80">
        <v>3761</v>
      </c>
      <c r="D863" s="80">
        <v>3761</v>
      </c>
      <c r="E863" s="129">
        <f t="shared" si="37"/>
        <v>100</v>
      </c>
    </row>
    <row r="864" spans="1:5" ht="33">
      <c r="A864" s="8" t="s">
        <v>401</v>
      </c>
      <c r="B864" s="11" t="s">
        <v>195</v>
      </c>
      <c r="C864" s="80">
        <v>30663</v>
      </c>
      <c r="D864" s="80">
        <v>30663</v>
      </c>
      <c r="E864" s="129">
        <f t="shared" si="37"/>
        <v>100</v>
      </c>
    </row>
    <row r="865" spans="1:5" ht="16.5">
      <c r="A865" s="8" t="s">
        <v>401</v>
      </c>
      <c r="B865" s="11" t="s">
        <v>430</v>
      </c>
      <c r="C865" s="80">
        <v>1511</v>
      </c>
      <c r="D865" s="80">
        <v>1511</v>
      </c>
      <c r="E865" s="129">
        <f t="shared" si="37"/>
        <v>100</v>
      </c>
    </row>
    <row r="866" spans="1:5" ht="33">
      <c r="A866" s="8" t="s">
        <v>401</v>
      </c>
      <c r="B866" s="11" t="s">
        <v>196</v>
      </c>
      <c r="C866" s="80">
        <v>11200</v>
      </c>
      <c r="D866" s="80">
        <v>11200</v>
      </c>
      <c r="E866" s="129">
        <f t="shared" si="37"/>
        <v>100</v>
      </c>
    </row>
    <row r="867" spans="1:5" ht="16.5">
      <c r="A867" s="8" t="s">
        <v>401</v>
      </c>
      <c r="B867" s="11" t="s">
        <v>311</v>
      </c>
      <c r="C867" s="80">
        <v>13675</v>
      </c>
      <c r="D867" s="80">
        <v>13675</v>
      </c>
      <c r="E867" s="129">
        <f t="shared" si="37"/>
        <v>100</v>
      </c>
    </row>
    <row r="868" spans="1:5" ht="16.5">
      <c r="A868" s="8" t="s">
        <v>401</v>
      </c>
      <c r="B868" s="11" t="s">
        <v>367</v>
      </c>
      <c r="C868" s="80">
        <v>200</v>
      </c>
      <c r="D868" s="80">
        <v>200</v>
      </c>
      <c r="E868" s="129">
        <f t="shared" si="37"/>
        <v>100</v>
      </c>
    </row>
    <row r="869" spans="1:5" ht="16.5">
      <c r="A869" s="8" t="s">
        <v>401</v>
      </c>
      <c r="B869" s="11" t="s">
        <v>312</v>
      </c>
      <c r="C869" s="80">
        <v>7580</v>
      </c>
      <c r="D869" s="80">
        <v>7580</v>
      </c>
      <c r="E869" s="129">
        <f t="shared" si="37"/>
        <v>100</v>
      </c>
    </row>
    <row r="870" spans="1:5" ht="33">
      <c r="A870" s="8" t="s">
        <v>401</v>
      </c>
      <c r="B870" s="101" t="s">
        <v>300</v>
      </c>
      <c r="C870" s="80">
        <v>2300</v>
      </c>
      <c r="D870" s="80">
        <v>2300</v>
      </c>
      <c r="E870" s="129">
        <f aca="true" t="shared" si="38" ref="E870:E878">D870/C870*100</f>
        <v>100</v>
      </c>
    </row>
    <row r="871" spans="1:5" ht="16.5">
      <c r="A871" s="8" t="s">
        <v>401</v>
      </c>
      <c r="B871" s="101" t="s">
        <v>314</v>
      </c>
      <c r="C871" s="80">
        <v>303</v>
      </c>
      <c r="D871" s="80">
        <v>303</v>
      </c>
      <c r="E871" s="129">
        <f t="shared" si="38"/>
        <v>100</v>
      </c>
    </row>
    <row r="872" spans="1:5" ht="33">
      <c r="A872" s="8" t="s">
        <v>401</v>
      </c>
      <c r="B872" s="11" t="s">
        <v>190</v>
      </c>
      <c r="C872" s="80">
        <v>2342</v>
      </c>
      <c r="D872" s="80">
        <v>2342</v>
      </c>
      <c r="E872" s="129">
        <f t="shared" si="38"/>
        <v>100</v>
      </c>
    </row>
    <row r="873" spans="1:5" ht="16.5">
      <c r="A873" s="8" t="s">
        <v>401</v>
      </c>
      <c r="B873" s="11" t="s">
        <v>24</v>
      </c>
      <c r="C873" s="80">
        <v>1400</v>
      </c>
      <c r="D873" s="80">
        <v>1400</v>
      </c>
      <c r="E873" s="129">
        <f t="shared" si="38"/>
        <v>100</v>
      </c>
    </row>
    <row r="874" spans="1:5" ht="33">
      <c r="A874" s="8" t="s">
        <v>401</v>
      </c>
      <c r="B874" s="11" t="s">
        <v>25</v>
      </c>
      <c r="C874" s="80">
        <v>254</v>
      </c>
      <c r="D874" s="80">
        <v>254</v>
      </c>
      <c r="E874" s="129">
        <f t="shared" si="38"/>
        <v>100</v>
      </c>
    </row>
    <row r="875" spans="1:5" ht="33">
      <c r="A875" s="8" t="s">
        <v>401</v>
      </c>
      <c r="B875" s="11" t="s">
        <v>313</v>
      </c>
      <c r="C875" s="80">
        <v>5000</v>
      </c>
      <c r="D875" s="80">
        <v>5000</v>
      </c>
      <c r="E875" s="129">
        <f t="shared" si="38"/>
        <v>100</v>
      </c>
    </row>
    <row r="876" spans="1:5" ht="82.5">
      <c r="A876" s="8" t="s">
        <v>401</v>
      </c>
      <c r="B876" s="11" t="s">
        <v>255</v>
      </c>
      <c r="C876" s="80">
        <v>41000</v>
      </c>
      <c r="D876" s="80">
        <v>40990.3</v>
      </c>
      <c r="E876" s="129">
        <f t="shared" si="38"/>
        <v>99.97634146341464</v>
      </c>
    </row>
    <row r="877" spans="1:5" ht="33">
      <c r="A877" s="47" t="s">
        <v>401</v>
      </c>
      <c r="B877" s="43" t="s">
        <v>256</v>
      </c>
      <c r="C877" s="84">
        <v>4000</v>
      </c>
      <c r="D877" s="84">
        <v>4000</v>
      </c>
      <c r="E877" s="136">
        <f t="shared" si="38"/>
        <v>100</v>
      </c>
    </row>
    <row r="878" spans="1:5" ht="66">
      <c r="A878" s="36" t="s">
        <v>547</v>
      </c>
      <c r="B878" s="10" t="s">
        <v>177</v>
      </c>
      <c r="C878" s="89">
        <f>C880</f>
        <v>13500</v>
      </c>
      <c r="D878" s="89">
        <f>D880</f>
        <v>13500</v>
      </c>
      <c r="E878" s="135">
        <f t="shared" si="38"/>
        <v>100</v>
      </c>
    </row>
    <row r="879" spans="1:5" ht="16.5">
      <c r="A879" s="27" t="s">
        <v>400</v>
      </c>
      <c r="B879" s="12"/>
      <c r="C879" s="80"/>
      <c r="D879" s="80"/>
      <c r="E879" s="126"/>
    </row>
    <row r="880" spans="1:5" ht="33">
      <c r="A880" s="8" t="s">
        <v>401</v>
      </c>
      <c r="B880" s="11" t="s">
        <v>21</v>
      </c>
      <c r="C880" s="80">
        <v>13500</v>
      </c>
      <c r="D880" s="80">
        <v>13500</v>
      </c>
      <c r="E880" s="105">
        <f>D880/C880*100</f>
        <v>100</v>
      </c>
    </row>
    <row r="881" spans="1:5" ht="33">
      <c r="A881" s="26" t="s">
        <v>548</v>
      </c>
      <c r="B881" s="12" t="s">
        <v>197</v>
      </c>
      <c r="C881" s="86">
        <f>SUM(C883:C883)</f>
        <v>135480</v>
      </c>
      <c r="D881" s="86">
        <f>SUM(D883:D883)</f>
        <v>135480</v>
      </c>
      <c r="E881" s="126">
        <f>D881/C881*100</f>
        <v>100</v>
      </c>
    </row>
    <row r="882" spans="1:5" ht="16.5">
      <c r="A882" s="27" t="s">
        <v>400</v>
      </c>
      <c r="B882" s="12"/>
      <c r="C882" s="78"/>
      <c r="D882" s="78"/>
      <c r="E882" s="126"/>
    </row>
    <row r="883" spans="1:5" ht="66">
      <c r="A883" s="8" t="s">
        <v>401</v>
      </c>
      <c r="B883" s="11" t="s">
        <v>34</v>
      </c>
      <c r="C883" s="80">
        <v>135480</v>
      </c>
      <c r="D883" s="80">
        <v>135480</v>
      </c>
      <c r="E883" s="105">
        <f>D883/C883*100</f>
        <v>100</v>
      </c>
    </row>
    <row r="884" spans="1:5" ht="33">
      <c r="A884" s="26" t="s">
        <v>553</v>
      </c>
      <c r="B884" s="12" t="s">
        <v>581</v>
      </c>
      <c r="C884" s="86">
        <f>SUM(C886:C891)</f>
        <v>95468</v>
      </c>
      <c r="D884" s="86">
        <f>SUM(D886:D891)</f>
        <v>95468</v>
      </c>
      <c r="E884" s="126">
        <f>D884/C884*100</f>
        <v>100</v>
      </c>
    </row>
    <row r="885" spans="1:5" ht="16.5">
      <c r="A885" s="27" t="s">
        <v>400</v>
      </c>
      <c r="B885" s="12"/>
      <c r="C885" s="80"/>
      <c r="D885" s="80"/>
      <c r="E885" s="126"/>
    </row>
    <row r="886" spans="1:5" ht="49.5">
      <c r="A886" s="8" t="s">
        <v>401</v>
      </c>
      <c r="B886" s="11" t="s">
        <v>590</v>
      </c>
      <c r="C886" s="80">
        <v>3280</v>
      </c>
      <c r="D886" s="80">
        <v>3280</v>
      </c>
      <c r="E886" s="105">
        <f aca="true" t="shared" si="39" ref="E886:E891">D886/C886*100</f>
        <v>100</v>
      </c>
    </row>
    <row r="887" spans="1:5" ht="33">
      <c r="A887" s="8" t="s">
        <v>401</v>
      </c>
      <c r="B887" s="11" t="s">
        <v>96</v>
      </c>
      <c r="C887" s="80">
        <v>68515</v>
      </c>
      <c r="D887" s="80">
        <v>68515</v>
      </c>
      <c r="E887" s="105">
        <f t="shared" si="39"/>
        <v>100</v>
      </c>
    </row>
    <row r="888" spans="1:5" ht="16.5">
      <c r="A888" s="8" t="s">
        <v>401</v>
      </c>
      <c r="B888" s="11" t="s">
        <v>428</v>
      </c>
      <c r="C888" s="80">
        <v>6402</v>
      </c>
      <c r="D888" s="80">
        <v>6402</v>
      </c>
      <c r="E888" s="105">
        <f t="shared" si="39"/>
        <v>100</v>
      </c>
    </row>
    <row r="889" spans="1:5" ht="16.5">
      <c r="A889" s="8" t="s">
        <v>401</v>
      </c>
      <c r="B889" s="11" t="s">
        <v>429</v>
      </c>
      <c r="C889" s="80">
        <v>11381</v>
      </c>
      <c r="D889" s="80">
        <v>11381</v>
      </c>
      <c r="E889" s="105">
        <f t="shared" si="39"/>
        <v>100</v>
      </c>
    </row>
    <row r="890" spans="1:5" ht="16.5">
      <c r="A890" s="8" t="s">
        <v>401</v>
      </c>
      <c r="B890" s="11" t="s">
        <v>430</v>
      </c>
      <c r="C890" s="80">
        <v>1840</v>
      </c>
      <c r="D890" s="80">
        <v>1840</v>
      </c>
      <c r="E890" s="105">
        <f t="shared" si="39"/>
        <v>100</v>
      </c>
    </row>
    <row r="891" spans="1:5" ht="33">
      <c r="A891" s="47" t="s">
        <v>401</v>
      </c>
      <c r="B891" s="43" t="s">
        <v>190</v>
      </c>
      <c r="C891" s="87">
        <v>4050</v>
      </c>
      <c r="D891" s="87">
        <v>4050</v>
      </c>
      <c r="E891" s="134">
        <f t="shared" si="39"/>
        <v>100</v>
      </c>
    </row>
    <row r="892" spans="1:5" ht="16.5">
      <c r="A892" s="34"/>
      <c r="B892" s="20" t="s">
        <v>415</v>
      </c>
      <c r="C892" s="91">
        <f>C847+C878+C881+C884+C858+C854</f>
        <v>3780941</v>
      </c>
      <c r="D892" s="91">
        <f>D847+D878+D881+D884+D858+D854</f>
        <v>3780931.3</v>
      </c>
      <c r="E892" s="123">
        <f>D892/C892*100</f>
        <v>99.99974345010936</v>
      </c>
    </row>
    <row r="893" ht="16.5">
      <c r="B893" s="6"/>
    </row>
    <row r="894" ht="16.5">
      <c r="B894" s="6"/>
    </row>
    <row r="895" spans="2:4" ht="16.5">
      <c r="B895" s="6"/>
      <c r="C895" s="317">
        <f>SUMIF(B1:B800,"Razem",C1:C800)</f>
        <v>34995744</v>
      </c>
      <c r="D895" s="317">
        <f>SUMIF(B1:B800,"Razem",D1:D800)</f>
        <v>31584640.019999996</v>
      </c>
    </row>
    <row r="896" ht="16.5">
      <c r="B896" s="6"/>
    </row>
    <row r="897" ht="16.5">
      <c r="B897" s="6"/>
    </row>
    <row r="898" ht="16.5">
      <c r="B898" s="6"/>
    </row>
    <row r="899" ht="16.5">
      <c r="B899" s="6"/>
    </row>
    <row r="900" ht="16.5">
      <c r="B900" s="6"/>
    </row>
    <row r="901" ht="16.5">
      <c r="B901" s="61"/>
    </row>
    <row r="902" ht="16.5">
      <c r="B902" s="6"/>
    </row>
    <row r="903" ht="12.75">
      <c r="B903" s="7"/>
    </row>
    <row r="904" ht="12.75">
      <c r="B904" s="7"/>
    </row>
    <row r="905" ht="12.75">
      <c r="B905" s="7"/>
    </row>
  </sheetData>
  <sheetProtection/>
  <mergeCells count="40">
    <mergeCell ref="B801:E801"/>
    <mergeCell ref="B802:E802"/>
    <mergeCell ref="B803:E803"/>
    <mergeCell ref="B1:E1"/>
    <mergeCell ref="B55:E55"/>
    <mergeCell ref="B94:E94"/>
    <mergeCell ref="B104:E104"/>
    <mergeCell ref="B49:E49"/>
    <mergeCell ref="B48:E48"/>
    <mergeCell ref="B206:E206"/>
    <mergeCell ref="B815:E815"/>
    <mergeCell ref="B743:E743"/>
    <mergeCell ref="B744:E744"/>
    <mergeCell ref="B207:E207"/>
    <mergeCell ref="B214:E214"/>
    <mergeCell ref="B270:E270"/>
    <mergeCell ref="B280:E280"/>
    <mergeCell ref="B225:E225"/>
    <mergeCell ref="B269:E269"/>
    <mergeCell ref="B226:E226"/>
    <mergeCell ref="B756:E756"/>
    <mergeCell ref="B804:E804"/>
    <mergeCell ref="B626:E626"/>
    <mergeCell ref="B563:E563"/>
    <mergeCell ref="B597:E597"/>
    <mergeCell ref="B281:E281"/>
    <mergeCell ref="A321:B321"/>
    <mergeCell ref="A388:B388"/>
    <mergeCell ref="A424:B424"/>
    <mergeCell ref="B474:E474"/>
    <mergeCell ref="B596:E596"/>
    <mergeCell ref="B475:E475"/>
    <mergeCell ref="B445:E445"/>
    <mergeCell ref="B562:E562"/>
    <mergeCell ref="A844:E844"/>
    <mergeCell ref="A852:E852"/>
    <mergeCell ref="B805:E805"/>
    <mergeCell ref="A806:E806"/>
    <mergeCell ref="B826:E826"/>
    <mergeCell ref="A837:E837"/>
  </mergeCells>
  <printOptions/>
  <pageMargins left="0.5511811023622047" right="0.5511811023622047" top="0.7874015748031497" bottom="0.7874015748031497" header="0.5118110236220472" footer="0.5118110236220472"/>
  <pageSetup firstPageNumber="22" useFirstPageNumber="1" horizontalDpi="600" verticalDpi="600" orientation="portrait" paperSize="9" scale="90" r:id="rId1"/>
  <headerFooter alignWithMargins="0">
    <oddFooter>&amp;C&amp;P</oddFooter>
  </headerFooter>
  <rowBreaks count="18" manualBreakCount="18">
    <brk id="48" max="4" man="1"/>
    <brk id="77" max="4" man="1"/>
    <brk id="103" max="4" man="1"/>
    <brk id="140" max="4" man="1"/>
    <brk id="194" max="4" man="1"/>
    <brk id="222" max="4" man="1"/>
    <brk id="280" max="4" man="1"/>
    <brk id="450" max="4" man="1"/>
    <brk id="474" max="4" man="1"/>
    <brk id="620" max="4" man="1"/>
    <brk id="652" max="4" man="1"/>
    <brk id="723" max="4" man="1"/>
    <brk id="743" max="4" man="1"/>
    <brk id="776" max="4" man="1"/>
    <brk id="800" max="4" man="1"/>
    <brk id="804" max="4" man="1"/>
    <brk id="825" max="4" man="1"/>
    <brk id="8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Sędziszów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Józef Opałka</cp:lastModifiedBy>
  <cp:lastPrinted>2009-03-16T08:00:14Z</cp:lastPrinted>
  <dcterms:created xsi:type="dcterms:W3CDTF">2004-07-30T10:05:56Z</dcterms:created>
  <dcterms:modified xsi:type="dcterms:W3CDTF">2009-03-16T09:01:16Z</dcterms:modified>
  <cp:category/>
  <cp:version/>
  <cp:contentType/>
  <cp:contentStatus/>
</cp:coreProperties>
</file>